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211" codeName="{296A6A55-71EF-3FAC-97E6-161027D96622}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marketing-luispacheco/Desktop/BUPA/2021/Product Review/TARIFAS Y EXCEL-QUOTE-ENGINES /Ecuador/Essential/"/>
    </mc:Choice>
  </mc:AlternateContent>
  <xr:revisionPtr revIDLastSave="0" documentId="13_ncr:1_{BCCFFB92-8AB9-8E48-8260-42E17D60CFE6}" xr6:coauthVersionLast="47" xr6:coauthVersionMax="47" xr10:uidLastSave="{00000000-0000-0000-0000-000000000000}"/>
  <bookViews>
    <workbookView xWindow="20" yWindow="500" windowWidth="33600" windowHeight="20500" tabRatio="816" xr2:uid="{00000000-000D-0000-FFFF-FFFF00000000}"/>
  </bookViews>
  <sheets>
    <sheet name="INGRESO DE DATOS" sheetId="6" r:id="rId1"/>
    <sheet name="Essential Care" sheetId="21" state="hidden" r:id="rId2"/>
    <sheet name="Essential 1000" sheetId="24" r:id="rId3"/>
    <sheet name="Essential 500" sheetId="17" r:id="rId4"/>
    <sheet name="Essential 100" sheetId="16" r:id="rId5"/>
    <sheet name="Essential 50" sheetId="18" r:id="rId6"/>
    <sheet name="Resumen tarifas" sheetId="15" r:id="rId7"/>
    <sheet name="Tablas" sheetId="4" state="hidden" r:id="rId8"/>
    <sheet name="Tablas Guayaquil" sheetId="25" state="hidden" r:id="rId9"/>
    <sheet name="Tablas Resto de Ecuador" sheetId="26" state="hidden" r:id="rId10"/>
    <sheet name="Tablas-Care" sheetId="28" state="hidden" r:id="rId11"/>
  </sheets>
  <definedNames>
    <definedName name="_xlnm.Print_Area" localSheetId="4">'Essential 100'!$F$1:$L$74,'Essential 100'!$A$13:$D$105</definedName>
    <definedName name="_xlnm.Print_Area" localSheetId="2">'Essential 1000'!$F$1:$L$73,'Essential 1000'!$A$13:$D$80</definedName>
    <definedName name="_xlnm.Print_Area" localSheetId="5">'Essential 50'!$F$1:$L$73,'Essential 50'!$A$13:$D$101</definedName>
    <definedName name="_xlnm.Print_Area" localSheetId="3">'Essential 500'!$F$1:$L$73,'Essential 500'!$A$13:$D$81</definedName>
    <definedName name="_xlnm.Print_Area" localSheetId="1">'Essential Care'!$A$1:$M$64</definedName>
    <definedName name="_xlnm.Print_Area" localSheetId="6">'Resumen tarifas'!$A$1:$H$163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76" i="28" l="1"/>
  <c r="D476" i="28"/>
  <c r="E476" i="28"/>
  <c r="F476" i="28"/>
  <c r="G476" i="28"/>
  <c r="H476" i="28"/>
  <c r="C477" i="28"/>
  <c r="D477" i="28"/>
  <c r="E477" i="28"/>
  <c r="F477" i="28"/>
  <c r="G477" i="28"/>
  <c r="H477" i="28"/>
  <c r="C478" i="28"/>
  <c r="D478" i="28"/>
  <c r="E478" i="28"/>
  <c r="F478" i="28"/>
  <c r="G478" i="28"/>
  <c r="H478" i="28"/>
  <c r="C479" i="28"/>
  <c r="D479" i="28"/>
  <c r="E479" i="28"/>
  <c r="F479" i="28"/>
  <c r="G479" i="28"/>
  <c r="H479" i="28"/>
  <c r="C480" i="28"/>
  <c r="D480" i="28"/>
  <c r="E480" i="28"/>
  <c r="F480" i="28"/>
  <c r="G480" i="28"/>
  <c r="H480" i="28"/>
  <c r="C481" i="28"/>
  <c r="D481" i="28"/>
  <c r="E481" i="28"/>
  <c r="F481" i="28"/>
  <c r="G481" i="28"/>
  <c r="H481" i="28"/>
  <c r="C482" i="28"/>
  <c r="D482" i="28"/>
  <c r="E482" i="28"/>
  <c r="F482" i="28"/>
  <c r="G482" i="28"/>
  <c r="H482" i="28"/>
  <c r="C483" i="28"/>
  <c r="D483" i="28"/>
  <c r="E483" i="28"/>
  <c r="F483" i="28"/>
  <c r="G483" i="28"/>
  <c r="H483" i="28"/>
  <c r="C484" i="28"/>
  <c r="D484" i="28"/>
  <c r="E484" i="28"/>
  <c r="F484" i="28"/>
  <c r="G484" i="28"/>
  <c r="H484" i="28"/>
  <c r="C485" i="28"/>
  <c r="D485" i="28"/>
  <c r="E485" i="28"/>
  <c r="F485" i="28"/>
  <c r="G485" i="28"/>
  <c r="H485" i="28"/>
  <c r="C486" i="28"/>
  <c r="D486" i="28"/>
  <c r="E486" i="28"/>
  <c r="F486" i="28"/>
  <c r="G486" i="28"/>
  <c r="H486" i="28"/>
  <c r="C487" i="28"/>
  <c r="D487" i="28"/>
  <c r="E487" i="28"/>
  <c r="F487" i="28"/>
  <c r="G487" i="28"/>
  <c r="H487" i="28"/>
  <c r="C488" i="28"/>
  <c r="D488" i="28"/>
  <c r="E488" i="28"/>
  <c r="F488" i="28"/>
  <c r="G488" i="28"/>
  <c r="H488" i="28"/>
  <c r="C489" i="28"/>
  <c r="D489" i="28"/>
  <c r="E489" i="28"/>
  <c r="F489" i="28"/>
  <c r="G489" i="28"/>
  <c r="H489" i="28"/>
  <c r="C490" i="28"/>
  <c r="D490" i="28"/>
  <c r="E490" i="28"/>
  <c r="F490" i="28"/>
  <c r="G490" i="28"/>
  <c r="H490" i="28"/>
  <c r="C491" i="28"/>
  <c r="D491" i="28"/>
  <c r="E491" i="28"/>
  <c r="F491" i="28"/>
  <c r="G491" i="28"/>
  <c r="H491" i="28"/>
  <c r="C492" i="28"/>
  <c r="D492" i="28"/>
  <c r="E492" i="28"/>
  <c r="F492" i="28"/>
  <c r="G492" i="28"/>
  <c r="H492" i="28"/>
  <c r="C493" i="28"/>
  <c r="D493" i="28"/>
  <c r="E493" i="28"/>
  <c r="F493" i="28"/>
  <c r="G493" i="28"/>
  <c r="H493" i="28"/>
  <c r="C494" i="28"/>
  <c r="D494" i="28"/>
  <c r="E494" i="28"/>
  <c r="F494" i="28"/>
  <c r="G494" i="28"/>
  <c r="H494" i="28"/>
  <c r="C495" i="28"/>
  <c r="D495" i="28"/>
  <c r="E495" i="28"/>
  <c r="F495" i="28"/>
  <c r="G495" i="28"/>
  <c r="H495" i="28"/>
  <c r="C496" i="28"/>
  <c r="D496" i="28"/>
  <c r="E496" i="28"/>
  <c r="F496" i="28"/>
  <c r="G496" i="28"/>
  <c r="H496" i="28"/>
  <c r="C497" i="28"/>
  <c r="D497" i="28"/>
  <c r="E497" i="28"/>
  <c r="F497" i="28"/>
  <c r="G497" i="28"/>
  <c r="H497" i="28"/>
  <c r="C498" i="28"/>
  <c r="D498" i="28"/>
  <c r="E498" i="28"/>
  <c r="F498" i="28"/>
  <c r="G498" i="28"/>
  <c r="H498" i="28"/>
  <c r="C499" i="28"/>
  <c r="D499" i="28"/>
  <c r="E499" i="28"/>
  <c r="F499" i="28"/>
  <c r="G499" i="28"/>
  <c r="H499" i="28"/>
  <c r="C500" i="28"/>
  <c r="D500" i="28"/>
  <c r="E500" i="28"/>
  <c r="F500" i="28"/>
  <c r="G500" i="28"/>
  <c r="H500" i="28"/>
  <c r="C501" i="28"/>
  <c r="D501" i="28"/>
  <c r="E501" i="28"/>
  <c r="F501" i="28"/>
  <c r="G501" i="28"/>
  <c r="H501" i="28"/>
  <c r="D475" i="28"/>
  <c r="E475" i="28"/>
  <c r="F475" i="28"/>
  <c r="G475" i="28"/>
  <c r="H475" i="28"/>
  <c r="C475" i="28"/>
  <c r="C921" i="4"/>
  <c r="D921" i="4"/>
  <c r="E921" i="4"/>
  <c r="F921" i="4"/>
  <c r="G921" i="4"/>
  <c r="H921" i="4"/>
  <c r="I921" i="4"/>
  <c r="C922" i="4"/>
  <c r="D922" i="4"/>
  <c r="E922" i="4"/>
  <c r="F922" i="4"/>
  <c r="G922" i="4"/>
  <c r="H922" i="4"/>
  <c r="I922" i="4"/>
  <c r="C923" i="4"/>
  <c r="D923" i="4"/>
  <c r="E923" i="4"/>
  <c r="F923" i="4"/>
  <c r="G923" i="4"/>
  <c r="H923" i="4"/>
  <c r="I923" i="4"/>
  <c r="C924" i="4"/>
  <c r="D924" i="4"/>
  <c r="E924" i="4"/>
  <c r="F924" i="4"/>
  <c r="G924" i="4"/>
  <c r="H924" i="4"/>
  <c r="I924" i="4"/>
  <c r="C925" i="4"/>
  <c r="D925" i="4"/>
  <c r="E925" i="4"/>
  <c r="F925" i="4"/>
  <c r="G925" i="4"/>
  <c r="H925" i="4"/>
  <c r="I925" i="4"/>
  <c r="C926" i="4"/>
  <c r="D926" i="4"/>
  <c r="E926" i="4"/>
  <c r="F926" i="4"/>
  <c r="G926" i="4"/>
  <c r="H926" i="4"/>
  <c r="I926" i="4"/>
  <c r="C927" i="4"/>
  <c r="D927" i="4"/>
  <c r="E927" i="4"/>
  <c r="F927" i="4"/>
  <c r="G927" i="4"/>
  <c r="H927" i="4"/>
  <c r="I927" i="4"/>
  <c r="C928" i="4"/>
  <c r="D928" i="4"/>
  <c r="E928" i="4"/>
  <c r="F928" i="4"/>
  <c r="G928" i="4"/>
  <c r="H928" i="4"/>
  <c r="I928" i="4"/>
  <c r="C929" i="4"/>
  <c r="D929" i="4"/>
  <c r="E929" i="4"/>
  <c r="F929" i="4"/>
  <c r="G929" i="4"/>
  <c r="H929" i="4"/>
  <c r="I929" i="4"/>
  <c r="C930" i="4"/>
  <c r="D930" i="4"/>
  <c r="E930" i="4"/>
  <c r="F930" i="4"/>
  <c r="G930" i="4"/>
  <c r="H930" i="4"/>
  <c r="I930" i="4"/>
  <c r="C931" i="4"/>
  <c r="D931" i="4"/>
  <c r="E931" i="4"/>
  <c r="F931" i="4"/>
  <c r="G931" i="4"/>
  <c r="H931" i="4"/>
  <c r="I931" i="4"/>
  <c r="C932" i="4"/>
  <c r="D932" i="4"/>
  <c r="E932" i="4"/>
  <c r="F932" i="4"/>
  <c r="G932" i="4"/>
  <c r="H932" i="4"/>
  <c r="I932" i="4"/>
  <c r="C933" i="4"/>
  <c r="D933" i="4"/>
  <c r="E933" i="4"/>
  <c r="F933" i="4"/>
  <c r="G933" i="4"/>
  <c r="H933" i="4"/>
  <c r="I933" i="4"/>
  <c r="C934" i="4"/>
  <c r="D934" i="4"/>
  <c r="E934" i="4"/>
  <c r="F934" i="4"/>
  <c r="G934" i="4"/>
  <c r="H934" i="4"/>
  <c r="I934" i="4"/>
  <c r="C935" i="4"/>
  <c r="D935" i="4"/>
  <c r="E935" i="4"/>
  <c r="F935" i="4"/>
  <c r="G935" i="4"/>
  <c r="H935" i="4"/>
  <c r="I935" i="4"/>
  <c r="C936" i="4"/>
  <c r="D936" i="4"/>
  <c r="E936" i="4"/>
  <c r="F936" i="4"/>
  <c r="G936" i="4"/>
  <c r="H936" i="4"/>
  <c r="I936" i="4"/>
  <c r="C937" i="4"/>
  <c r="D937" i="4"/>
  <c r="E937" i="4"/>
  <c r="F937" i="4"/>
  <c r="G937" i="4"/>
  <c r="H937" i="4"/>
  <c r="I937" i="4"/>
  <c r="C938" i="4"/>
  <c r="D938" i="4"/>
  <c r="E938" i="4"/>
  <c r="F938" i="4"/>
  <c r="G938" i="4"/>
  <c r="H938" i="4"/>
  <c r="I938" i="4"/>
  <c r="C939" i="4"/>
  <c r="D939" i="4"/>
  <c r="E939" i="4"/>
  <c r="F939" i="4"/>
  <c r="G939" i="4"/>
  <c r="H939" i="4"/>
  <c r="I939" i="4"/>
  <c r="C940" i="4"/>
  <c r="D940" i="4"/>
  <c r="E940" i="4"/>
  <c r="F940" i="4"/>
  <c r="G940" i="4"/>
  <c r="H940" i="4"/>
  <c r="I940" i="4"/>
  <c r="C941" i="4"/>
  <c r="D941" i="4"/>
  <c r="E941" i="4"/>
  <c r="F941" i="4"/>
  <c r="G941" i="4"/>
  <c r="H941" i="4"/>
  <c r="I941" i="4"/>
  <c r="C942" i="4"/>
  <c r="D942" i="4"/>
  <c r="E942" i="4"/>
  <c r="F942" i="4"/>
  <c r="G942" i="4"/>
  <c r="H942" i="4"/>
  <c r="I942" i="4"/>
  <c r="C943" i="4"/>
  <c r="D943" i="4"/>
  <c r="E943" i="4"/>
  <c r="F943" i="4"/>
  <c r="G943" i="4"/>
  <c r="H943" i="4"/>
  <c r="I943" i="4"/>
  <c r="C944" i="4"/>
  <c r="D944" i="4"/>
  <c r="E944" i="4"/>
  <c r="F944" i="4"/>
  <c r="G944" i="4"/>
  <c r="H944" i="4"/>
  <c r="I944" i="4"/>
  <c r="C945" i="4"/>
  <c r="D945" i="4"/>
  <c r="E945" i="4"/>
  <c r="F945" i="4"/>
  <c r="G945" i="4"/>
  <c r="H945" i="4"/>
  <c r="I945" i="4"/>
  <c r="C946" i="4"/>
  <c r="D946" i="4"/>
  <c r="E946" i="4"/>
  <c r="F946" i="4"/>
  <c r="G946" i="4"/>
  <c r="H946" i="4"/>
  <c r="I946" i="4"/>
  <c r="C947" i="4"/>
  <c r="D947" i="4"/>
  <c r="E947" i="4"/>
  <c r="F947" i="4"/>
  <c r="G947" i="4"/>
  <c r="H947" i="4"/>
  <c r="I947" i="4"/>
  <c r="C948" i="4"/>
  <c r="D948" i="4"/>
  <c r="E948" i="4"/>
  <c r="F948" i="4"/>
  <c r="G948" i="4"/>
  <c r="H948" i="4"/>
  <c r="I948" i="4"/>
  <c r="C949" i="4"/>
  <c r="D949" i="4"/>
  <c r="E949" i="4"/>
  <c r="F949" i="4"/>
  <c r="G949" i="4"/>
  <c r="H949" i="4"/>
  <c r="I949" i="4"/>
  <c r="C950" i="4"/>
  <c r="D950" i="4"/>
  <c r="E950" i="4"/>
  <c r="F950" i="4"/>
  <c r="G950" i="4"/>
  <c r="H950" i="4"/>
  <c r="I950" i="4"/>
  <c r="C951" i="4"/>
  <c r="D951" i="4"/>
  <c r="E951" i="4"/>
  <c r="F951" i="4"/>
  <c r="G951" i="4"/>
  <c r="H951" i="4"/>
  <c r="I951" i="4"/>
  <c r="C952" i="4"/>
  <c r="D952" i="4"/>
  <c r="E952" i="4"/>
  <c r="F952" i="4"/>
  <c r="G952" i="4"/>
  <c r="H952" i="4"/>
  <c r="I952" i="4"/>
  <c r="C953" i="4"/>
  <c r="D953" i="4"/>
  <c r="E953" i="4"/>
  <c r="F953" i="4"/>
  <c r="G953" i="4"/>
  <c r="H953" i="4"/>
  <c r="I953" i="4"/>
  <c r="C954" i="4"/>
  <c r="D954" i="4"/>
  <c r="E954" i="4"/>
  <c r="F954" i="4"/>
  <c r="G954" i="4"/>
  <c r="H954" i="4"/>
  <c r="I954" i="4"/>
  <c r="C955" i="4"/>
  <c r="D955" i="4"/>
  <c r="E955" i="4"/>
  <c r="F955" i="4"/>
  <c r="G955" i="4"/>
  <c r="H955" i="4"/>
  <c r="I955" i="4"/>
  <c r="C956" i="4"/>
  <c r="D956" i="4"/>
  <c r="E956" i="4"/>
  <c r="F956" i="4"/>
  <c r="G956" i="4"/>
  <c r="H956" i="4"/>
  <c r="I956" i="4"/>
  <c r="C957" i="4"/>
  <c r="D957" i="4"/>
  <c r="E957" i="4"/>
  <c r="F957" i="4"/>
  <c r="G957" i="4"/>
  <c r="H957" i="4"/>
  <c r="I957" i="4"/>
  <c r="C958" i="4"/>
  <c r="D958" i="4"/>
  <c r="E958" i="4"/>
  <c r="F958" i="4"/>
  <c r="G958" i="4"/>
  <c r="H958" i="4"/>
  <c r="I958" i="4"/>
  <c r="C959" i="4"/>
  <c r="D959" i="4"/>
  <c r="E959" i="4"/>
  <c r="F959" i="4"/>
  <c r="G959" i="4"/>
  <c r="H959" i="4"/>
  <c r="I959" i="4"/>
  <c r="C960" i="4"/>
  <c r="D960" i="4"/>
  <c r="E960" i="4"/>
  <c r="F960" i="4"/>
  <c r="G960" i="4"/>
  <c r="H960" i="4"/>
  <c r="I960" i="4"/>
  <c r="C961" i="4"/>
  <c r="D961" i="4"/>
  <c r="E961" i="4"/>
  <c r="F961" i="4"/>
  <c r="G961" i="4"/>
  <c r="H961" i="4"/>
  <c r="I961" i="4"/>
  <c r="C962" i="4"/>
  <c r="D962" i="4"/>
  <c r="E962" i="4"/>
  <c r="F962" i="4"/>
  <c r="G962" i="4"/>
  <c r="H962" i="4"/>
  <c r="I962" i="4"/>
  <c r="C963" i="4"/>
  <c r="D963" i="4"/>
  <c r="E963" i="4"/>
  <c r="F963" i="4"/>
  <c r="G963" i="4"/>
  <c r="H963" i="4"/>
  <c r="I963" i="4"/>
  <c r="C964" i="4"/>
  <c r="D964" i="4"/>
  <c r="E964" i="4"/>
  <c r="F964" i="4"/>
  <c r="G964" i="4"/>
  <c r="H964" i="4"/>
  <c r="I964" i="4"/>
  <c r="C965" i="4"/>
  <c r="D965" i="4"/>
  <c r="E965" i="4"/>
  <c r="F965" i="4"/>
  <c r="G965" i="4"/>
  <c r="H965" i="4"/>
  <c r="I965" i="4"/>
  <c r="C966" i="4"/>
  <c r="D966" i="4"/>
  <c r="E966" i="4"/>
  <c r="F966" i="4"/>
  <c r="G966" i="4"/>
  <c r="H966" i="4"/>
  <c r="I966" i="4"/>
  <c r="C967" i="4"/>
  <c r="D967" i="4"/>
  <c r="E967" i="4"/>
  <c r="F967" i="4"/>
  <c r="G967" i="4"/>
  <c r="H967" i="4"/>
  <c r="I967" i="4"/>
  <c r="C968" i="4"/>
  <c r="D968" i="4"/>
  <c r="E968" i="4"/>
  <c r="F968" i="4"/>
  <c r="G968" i="4"/>
  <c r="H968" i="4"/>
  <c r="I968" i="4"/>
  <c r="C969" i="4"/>
  <c r="D969" i="4"/>
  <c r="E969" i="4"/>
  <c r="F969" i="4"/>
  <c r="G969" i="4"/>
  <c r="H969" i="4"/>
  <c r="I969" i="4"/>
  <c r="C970" i="4"/>
  <c r="D970" i="4"/>
  <c r="E970" i="4"/>
  <c r="F970" i="4"/>
  <c r="G970" i="4"/>
  <c r="H970" i="4"/>
  <c r="I970" i="4"/>
  <c r="C971" i="4"/>
  <c r="D971" i="4"/>
  <c r="E971" i="4"/>
  <c r="F971" i="4"/>
  <c r="G971" i="4"/>
  <c r="H971" i="4"/>
  <c r="I971" i="4"/>
  <c r="C972" i="4"/>
  <c r="D972" i="4"/>
  <c r="E972" i="4"/>
  <c r="F972" i="4"/>
  <c r="G972" i="4"/>
  <c r="H972" i="4"/>
  <c r="I972" i="4"/>
  <c r="C973" i="4"/>
  <c r="D973" i="4"/>
  <c r="E973" i="4"/>
  <c r="F973" i="4"/>
  <c r="G973" i="4"/>
  <c r="H973" i="4"/>
  <c r="I973" i="4"/>
  <c r="C974" i="4"/>
  <c r="D974" i="4"/>
  <c r="E974" i="4"/>
  <c r="F974" i="4"/>
  <c r="G974" i="4"/>
  <c r="H974" i="4"/>
  <c r="I974" i="4"/>
  <c r="C975" i="4"/>
  <c r="D975" i="4"/>
  <c r="E975" i="4"/>
  <c r="F975" i="4"/>
  <c r="G975" i="4"/>
  <c r="H975" i="4"/>
  <c r="I975" i="4"/>
  <c r="C976" i="4"/>
  <c r="D976" i="4"/>
  <c r="E976" i="4"/>
  <c r="F976" i="4"/>
  <c r="G976" i="4"/>
  <c r="H976" i="4"/>
  <c r="I976" i="4"/>
  <c r="C977" i="4"/>
  <c r="D977" i="4"/>
  <c r="E977" i="4"/>
  <c r="F977" i="4"/>
  <c r="G977" i="4"/>
  <c r="H977" i="4"/>
  <c r="I977" i="4"/>
  <c r="C978" i="4"/>
  <c r="D978" i="4"/>
  <c r="E978" i="4"/>
  <c r="F978" i="4"/>
  <c r="G978" i="4"/>
  <c r="H978" i="4"/>
  <c r="I978" i="4"/>
  <c r="C979" i="4"/>
  <c r="D979" i="4"/>
  <c r="E979" i="4"/>
  <c r="F979" i="4"/>
  <c r="G979" i="4"/>
  <c r="H979" i="4"/>
  <c r="I979" i="4"/>
  <c r="C980" i="4"/>
  <c r="D980" i="4"/>
  <c r="E980" i="4"/>
  <c r="F980" i="4"/>
  <c r="G980" i="4"/>
  <c r="H980" i="4"/>
  <c r="I980" i="4"/>
  <c r="C981" i="4"/>
  <c r="D981" i="4"/>
  <c r="E981" i="4"/>
  <c r="F981" i="4"/>
  <c r="G981" i="4"/>
  <c r="H981" i="4"/>
  <c r="I981" i="4"/>
  <c r="C982" i="4"/>
  <c r="D982" i="4"/>
  <c r="E982" i="4"/>
  <c r="F982" i="4"/>
  <c r="G982" i="4"/>
  <c r="H982" i="4"/>
  <c r="I982" i="4"/>
  <c r="C983" i="4"/>
  <c r="D983" i="4"/>
  <c r="E983" i="4"/>
  <c r="F983" i="4"/>
  <c r="G983" i="4"/>
  <c r="H983" i="4"/>
  <c r="I983" i="4"/>
  <c r="C984" i="4"/>
  <c r="D984" i="4"/>
  <c r="E984" i="4"/>
  <c r="F984" i="4"/>
  <c r="G984" i="4"/>
  <c r="H984" i="4"/>
  <c r="I984" i="4"/>
  <c r="C985" i="4"/>
  <c r="D985" i="4"/>
  <c r="E985" i="4"/>
  <c r="F985" i="4"/>
  <c r="G985" i="4"/>
  <c r="H985" i="4"/>
  <c r="I985" i="4"/>
  <c r="D920" i="4"/>
  <c r="E920" i="4"/>
  <c r="F920" i="4"/>
  <c r="G920" i="4"/>
  <c r="H920" i="4"/>
  <c r="I920" i="4"/>
  <c r="C920" i="4"/>
  <c r="L431" i="4"/>
  <c r="M431" i="4"/>
  <c r="N431" i="4"/>
  <c r="O431" i="4"/>
  <c r="P431" i="4"/>
  <c r="Q431" i="4"/>
  <c r="L432" i="4"/>
  <c r="M432" i="4"/>
  <c r="N432" i="4"/>
  <c r="O432" i="4"/>
  <c r="P432" i="4"/>
  <c r="Q432" i="4"/>
  <c r="L433" i="4"/>
  <c r="M433" i="4"/>
  <c r="N433" i="4"/>
  <c r="O433" i="4"/>
  <c r="P433" i="4"/>
  <c r="Q433" i="4"/>
  <c r="L434" i="4"/>
  <c r="M434" i="4"/>
  <c r="N434" i="4"/>
  <c r="O434" i="4"/>
  <c r="P434" i="4"/>
  <c r="Q434" i="4"/>
  <c r="L435" i="4"/>
  <c r="M435" i="4"/>
  <c r="N435" i="4"/>
  <c r="O435" i="4"/>
  <c r="P435" i="4"/>
  <c r="Q435" i="4"/>
  <c r="L436" i="4"/>
  <c r="M436" i="4"/>
  <c r="N436" i="4"/>
  <c r="O436" i="4"/>
  <c r="P436" i="4"/>
  <c r="Q436" i="4"/>
  <c r="L437" i="4"/>
  <c r="M437" i="4"/>
  <c r="N437" i="4"/>
  <c r="O437" i="4"/>
  <c r="P437" i="4"/>
  <c r="Q437" i="4"/>
  <c r="L438" i="4"/>
  <c r="M438" i="4"/>
  <c r="N438" i="4"/>
  <c r="O438" i="4"/>
  <c r="P438" i="4"/>
  <c r="Q438" i="4"/>
  <c r="L439" i="4"/>
  <c r="M439" i="4"/>
  <c r="N439" i="4"/>
  <c r="O439" i="4"/>
  <c r="P439" i="4"/>
  <c r="Q439" i="4"/>
  <c r="L440" i="4"/>
  <c r="M440" i="4"/>
  <c r="N440" i="4"/>
  <c r="O440" i="4"/>
  <c r="P440" i="4"/>
  <c r="Q440" i="4"/>
  <c r="L441" i="4"/>
  <c r="M441" i="4"/>
  <c r="N441" i="4"/>
  <c r="O441" i="4"/>
  <c r="P441" i="4"/>
  <c r="Q441" i="4"/>
  <c r="L442" i="4"/>
  <c r="M442" i="4"/>
  <c r="N442" i="4"/>
  <c r="O442" i="4"/>
  <c r="P442" i="4"/>
  <c r="Q442" i="4"/>
  <c r="L443" i="4"/>
  <c r="M443" i="4"/>
  <c r="N443" i="4"/>
  <c r="O443" i="4"/>
  <c r="P443" i="4"/>
  <c r="Q443" i="4"/>
  <c r="L444" i="4"/>
  <c r="M444" i="4"/>
  <c r="N444" i="4"/>
  <c r="O444" i="4"/>
  <c r="P444" i="4"/>
  <c r="Q444" i="4"/>
  <c r="L445" i="4"/>
  <c r="M445" i="4"/>
  <c r="N445" i="4"/>
  <c r="O445" i="4"/>
  <c r="P445" i="4"/>
  <c r="Q445" i="4"/>
  <c r="L446" i="4"/>
  <c r="M446" i="4"/>
  <c r="N446" i="4"/>
  <c r="O446" i="4"/>
  <c r="P446" i="4"/>
  <c r="Q446" i="4"/>
  <c r="L447" i="4"/>
  <c r="M447" i="4"/>
  <c r="N447" i="4"/>
  <c r="O447" i="4"/>
  <c r="P447" i="4"/>
  <c r="Q447" i="4"/>
  <c r="L448" i="4"/>
  <c r="M448" i="4"/>
  <c r="N448" i="4"/>
  <c r="O448" i="4"/>
  <c r="P448" i="4"/>
  <c r="Q448" i="4"/>
  <c r="L449" i="4"/>
  <c r="M449" i="4"/>
  <c r="N449" i="4"/>
  <c r="O449" i="4"/>
  <c r="P449" i="4"/>
  <c r="Q449" i="4"/>
  <c r="L450" i="4"/>
  <c r="M450" i="4"/>
  <c r="N450" i="4"/>
  <c r="O450" i="4"/>
  <c r="P450" i="4"/>
  <c r="Q450" i="4"/>
  <c r="L451" i="4"/>
  <c r="M451" i="4"/>
  <c r="N451" i="4"/>
  <c r="O451" i="4"/>
  <c r="P451" i="4"/>
  <c r="Q451" i="4"/>
  <c r="L452" i="4"/>
  <c r="M452" i="4"/>
  <c r="N452" i="4"/>
  <c r="O452" i="4"/>
  <c r="P452" i="4"/>
  <c r="Q452" i="4"/>
  <c r="L453" i="4"/>
  <c r="M453" i="4"/>
  <c r="N453" i="4"/>
  <c r="O453" i="4"/>
  <c r="P453" i="4"/>
  <c r="Q453" i="4"/>
  <c r="L454" i="4"/>
  <c r="M454" i="4"/>
  <c r="N454" i="4"/>
  <c r="O454" i="4"/>
  <c r="P454" i="4"/>
  <c r="Q454" i="4"/>
  <c r="L455" i="4"/>
  <c r="M455" i="4"/>
  <c r="N455" i="4"/>
  <c r="O455" i="4"/>
  <c r="P455" i="4"/>
  <c r="Q455" i="4"/>
  <c r="L456" i="4"/>
  <c r="M456" i="4"/>
  <c r="N456" i="4"/>
  <c r="O456" i="4"/>
  <c r="P456" i="4"/>
  <c r="Q456" i="4"/>
  <c r="M430" i="4"/>
  <c r="N430" i="4"/>
  <c r="O430" i="4"/>
  <c r="P430" i="4"/>
  <c r="Q430" i="4"/>
  <c r="L430" i="4"/>
  <c r="C290" i="4"/>
  <c r="D290" i="4"/>
  <c r="E290" i="4"/>
  <c r="F290" i="4"/>
  <c r="G290" i="4"/>
  <c r="C291" i="4"/>
  <c r="D291" i="4"/>
  <c r="E291" i="4"/>
  <c r="F291" i="4"/>
  <c r="G291" i="4"/>
  <c r="C292" i="4"/>
  <c r="D292" i="4"/>
  <c r="E292" i="4"/>
  <c r="F292" i="4"/>
  <c r="G292" i="4"/>
  <c r="C293" i="4"/>
  <c r="D293" i="4"/>
  <c r="E293" i="4"/>
  <c r="F293" i="4"/>
  <c r="G293" i="4"/>
  <c r="C294" i="4"/>
  <c r="D294" i="4"/>
  <c r="E294" i="4"/>
  <c r="F294" i="4"/>
  <c r="G294" i="4"/>
  <c r="C295" i="4"/>
  <c r="D295" i="4"/>
  <c r="E295" i="4"/>
  <c r="F295" i="4"/>
  <c r="G295" i="4"/>
  <c r="C296" i="4"/>
  <c r="D296" i="4"/>
  <c r="E296" i="4"/>
  <c r="F296" i="4"/>
  <c r="G296" i="4"/>
  <c r="C297" i="4"/>
  <c r="D297" i="4"/>
  <c r="E297" i="4"/>
  <c r="F297" i="4"/>
  <c r="G297" i="4"/>
  <c r="C298" i="4"/>
  <c r="D298" i="4"/>
  <c r="E298" i="4"/>
  <c r="F298" i="4"/>
  <c r="G298" i="4"/>
  <c r="C299" i="4"/>
  <c r="D299" i="4"/>
  <c r="E299" i="4"/>
  <c r="F299" i="4"/>
  <c r="G299" i="4"/>
  <c r="C300" i="4"/>
  <c r="D300" i="4"/>
  <c r="E300" i="4"/>
  <c r="F300" i="4"/>
  <c r="G300" i="4"/>
  <c r="C301" i="4"/>
  <c r="D301" i="4"/>
  <c r="E301" i="4"/>
  <c r="F301" i="4"/>
  <c r="G301" i="4"/>
  <c r="C302" i="4"/>
  <c r="D302" i="4"/>
  <c r="E302" i="4"/>
  <c r="F302" i="4"/>
  <c r="G302" i="4"/>
  <c r="C303" i="4"/>
  <c r="D303" i="4"/>
  <c r="E303" i="4"/>
  <c r="F303" i="4"/>
  <c r="G303" i="4"/>
  <c r="C304" i="4"/>
  <c r="D304" i="4"/>
  <c r="E304" i="4"/>
  <c r="F304" i="4"/>
  <c r="G304" i="4"/>
  <c r="C305" i="4"/>
  <c r="D305" i="4"/>
  <c r="E305" i="4"/>
  <c r="F305" i="4"/>
  <c r="G305" i="4"/>
  <c r="C306" i="4"/>
  <c r="D306" i="4"/>
  <c r="E306" i="4"/>
  <c r="F306" i="4"/>
  <c r="G306" i="4"/>
  <c r="C307" i="4"/>
  <c r="D307" i="4"/>
  <c r="E307" i="4"/>
  <c r="F307" i="4"/>
  <c r="G307" i="4"/>
  <c r="C308" i="4"/>
  <c r="D308" i="4"/>
  <c r="E308" i="4"/>
  <c r="F308" i="4"/>
  <c r="G308" i="4"/>
  <c r="C309" i="4"/>
  <c r="D309" i="4"/>
  <c r="E309" i="4"/>
  <c r="F309" i="4"/>
  <c r="G309" i="4"/>
  <c r="C310" i="4"/>
  <c r="D310" i="4"/>
  <c r="E310" i="4"/>
  <c r="F310" i="4"/>
  <c r="G310" i="4"/>
  <c r="C311" i="4"/>
  <c r="D311" i="4"/>
  <c r="E311" i="4"/>
  <c r="F311" i="4"/>
  <c r="G311" i="4"/>
  <c r="C312" i="4"/>
  <c r="D312" i="4"/>
  <c r="E312" i="4"/>
  <c r="F312" i="4"/>
  <c r="G312" i="4"/>
  <c r="C313" i="4"/>
  <c r="D313" i="4"/>
  <c r="E313" i="4"/>
  <c r="F313" i="4"/>
  <c r="G313" i="4"/>
  <c r="C314" i="4"/>
  <c r="D314" i="4"/>
  <c r="E314" i="4"/>
  <c r="F314" i="4"/>
  <c r="G314" i="4"/>
  <c r="C315" i="4"/>
  <c r="D315" i="4"/>
  <c r="E315" i="4"/>
  <c r="F315" i="4"/>
  <c r="G315" i="4"/>
  <c r="C316" i="4"/>
  <c r="D316" i="4"/>
  <c r="E316" i="4"/>
  <c r="F316" i="4"/>
  <c r="G316" i="4"/>
  <c r="C317" i="4"/>
  <c r="D317" i="4"/>
  <c r="E317" i="4"/>
  <c r="F317" i="4"/>
  <c r="G317" i="4"/>
  <c r="C318" i="4"/>
  <c r="D318" i="4"/>
  <c r="E318" i="4"/>
  <c r="F318" i="4"/>
  <c r="G318" i="4"/>
  <c r="C319" i="4"/>
  <c r="D319" i="4"/>
  <c r="E319" i="4"/>
  <c r="F319" i="4"/>
  <c r="G319" i="4"/>
  <c r="C320" i="4"/>
  <c r="D320" i="4"/>
  <c r="E320" i="4"/>
  <c r="F320" i="4"/>
  <c r="G320" i="4"/>
  <c r="C321" i="4"/>
  <c r="D321" i="4"/>
  <c r="E321" i="4"/>
  <c r="F321" i="4"/>
  <c r="G321" i="4"/>
  <c r="C322" i="4"/>
  <c r="D322" i="4"/>
  <c r="E322" i="4"/>
  <c r="F322" i="4"/>
  <c r="G322" i="4"/>
  <c r="C323" i="4"/>
  <c r="D323" i="4"/>
  <c r="E323" i="4"/>
  <c r="F323" i="4"/>
  <c r="G323" i="4"/>
  <c r="C324" i="4"/>
  <c r="D324" i="4"/>
  <c r="E324" i="4"/>
  <c r="F324" i="4"/>
  <c r="G324" i="4"/>
  <c r="C325" i="4"/>
  <c r="D325" i="4"/>
  <c r="E325" i="4"/>
  <c r="F325" i="4"/>
  <c r="G325" i="4"/>
  <c r="C326" i="4"/>
  <c r="D326" i="4"/>
  <c r="E326" i="4"/>
  <c r="F326" i="4"/>
  <c r="G326" i="4"/>
  <c r="C327" i="4"/>
  <c r="D327" i="4"/>
  <c r="E327" i="4"/>
  <c r="F327" i="4"/>
  <c r="G327" i="4"/>
  <c r="C328" i="4"/>
  <c r="D328" i="4"/>
  <c r="E328" i="4"/>
  <c r="F328" i="4"/>
  <c r="G328" i="4"/>
  <c r="C329" i="4"/>
  <c r="D329" i="4"/>
  <c r="E329" i="4"/>
  <c r="F329" i="4"/>
  <c r="G329" i="4"/>
  <c r="C330" i="4"/>
  <c r="D330" i="4"/>
  <c r="E330" i="4"/>
  <c r="F330" i="4"/>
  <c r="G330" i="4"/>
  <c r="C331" i="4"/>
  <c r="D331" i="4"/>
  <c r="E331" i="4"/>
  <c r="F331" i="4"/>
  <c r="G331" i="4"/>
  <c r="C332" i="4"/>
  <c r="D332" i="4"/>
  <c r="E332" i="4"/>
  <c r="F332" i="4"/>
  <c r="G332" i="4"/>
  <c r="C333" i="4"/>
  <c r="D333" i="4"/>
  <c r="E333" i="4"/>
  <c r="F333" i="4"/>
  <c r="G333" i="4"/>
  <c r="C334" i="4"/>
  <c r="D334" i="4"/>
  <c r="E334" i="4"/>
  <c r="F334" i="4"/>
  <c r="G334" i="4"/>
  <c r="C335" i="4"/>
  <c r="D335" i="4"/>
  <c r="E335" i="4"/>
  <c r="F335" i="4"/>
  <c r="G335" i="4"/>
  <c r="C336" i="4"/>
  <c r="D336" i="4"/>
  <c r="E336" i="4"/>
  <c r="F336" i="4"/>
  <c r="G336" i="4"/>
  <c r="C337" i="4"/>
  <c r="D337" i="4"/>
  <c r="E337" i="4"/>
  <c r="F337" i="4"/>
  <c r="G337" i="4"/>
  <c r="C338" i="4"/>
  <c r="D338" i="4"/>
  <c r="E338" i="4"/>
  <c r="F338" i="4"/>
  <c r="G338" i="4"/>
  <c r="C339" i="4"/>
  <c r="D339" i="4"/>
  <c r="E339" i="4"/>
  <c r="F339" i="4"/>
  <c r="G339" i="4"/>
  <c r="C340" i="4"/>
  <c r="D340" i="4"/>
  <c r="E340" i="4"/>
  <c r="F340" i="4"/>
  <c r="G340" i="4"/>
  <c r="C341" i="4"/>
  <c r="D341" i="4"/>
  <c r="E341" i="4"/>
  <c r="F341" i="4"/>
  <c r="G341" i="4"/>
  <c r="C342" i="4"/>
  <c r="D342" i="4"/>
  <c r="E342" i="4"/>
  <c r="F342" i="4"/>
  <c r="G342" i="4"/>
  <c r="C343" i="4"/>
  <c r="D343" i="4"/>
  <c r="E343" i="4"/>
  <c r="F343" i="4"/>
  <c r="G343" i="4"/>
  <c r="C344" i="4"/>
  <c r="D344" i="4"/>
  <c r="E344" i="4"/>
  <c r="F344" i="4"/>
  <c r="G344" i="4"/>
  <c r="C345" i="4"/>
  <c r="D345" i="4"/>
  <c r="E345" i="4"/>
  <c r="F345" i="4"/>
  <c r="G345" i="4"/>
  <c r="C346" i="4"/>
  <c r="D346" i="4"/>
  <c r="E346" i="4"/>
  <c r="F346" i="4"/>
  <c r="G346" i="4"/>
  <c r="C347" i="4"/>
  <c r="D347" i="4"/>
  <c r="E347" i="4"/>
  <c r="F347" i="4"/>
  <c r="G347" i="4"/>
  <c r="C348" i="4"/>
  <c r="D348" i="4"/>
  <c r="E348" i="4"/>
  <c r="F348" i="4"/>
  <c r="G348" i="4"/>
  <c r="C349" i="4"/>
  <c r="D349" i="4"/>
  <c r="E349" i="4"/>
  <c r="F349" i="4"/>
  <c r="G349" i="4"/>
  <c r="C350" i="4"/>
  <c r="D350" i="4"/>
  <c r="E350" i="4"/>
  <c r="F350" i="4"/>
  <c r="G350" i="4"/>
  <c r="C351" i="4"/>
  <c r="D351" i="4"/>
  <c r="E351" i="4"/>
  <c r="F351" i="4"/>
  <c r="G351" i="4"/>
  <c r="C352" i="4"/>
  <c r="D352" i="4"/>
  <c r="E352" i="4"/>
  <c r="F352" i="4"/>
  <c r="G352" i="4"/>
  <c r="C353" i="4"/>
  <c r="D353" i="4"/>
  <c r="E353" i="4"/>
  <c r="F353" i="4"/>
  <c r="G353" i="4"/>
  <c r="C354" i="4"/>
  <c r="D354" i="4"/>
  <c r="E354" i="4"/>
  <c r="F354" i="4"/>
  <c r="G354" i="4"/>
  <c r="D289" i="4"/>
  <c r="E289" i="4"/>
  <c r="F289" i="4"/>
  <c r="G289" i="4"/>
  <c r="C289" i="4"/>
  <c r="M2" i="26"/>
  <c r="C218" i="26"/>
  <c r="C218" i="4"/>
  <c r="D218" i="26"/>
  <c r="D218" i="4"/>
  <c r="E218" i="26"/>
  <c r="E218" i="4"/>
  <c r="F218" i="26"/>
  <c r="F218" i="4"/>
  <c r="G218" i="26"/>
  <c r="G218" i="4"/>
  <c r="C219" i="26"/>
  <c r="C219" i="4"/>
  <c r="D219" i="26"/>
  <c r="D219" i="4"/>
  <c r="E219" i="26"/>
  <c r="E219" i="4"/>
  <c r="F219" i="26"/>
  <c r="F219" i="4"/>
  <c r="G219" i="26"/>
  <c r="G219" i="4"/>
  <c r="C220" i="26"/>
  <c r="C220" i="4"/>
  <c r="D220" i="26"/>
  <c r="D220" i="4"/>
  <c r="E220" i="26"/>
  <c r="E220" i="4"/>
  <c r="F220" i="26"/>
  <c r="F220" i="4"/>
  <c r="G220" i="26"/>
  <c r="G220" i="4"/>
  <c r="C221" i="26"/>
  <c r="C221" i="4"/>
  <c r="D221" i="26"/>
  <c r="D221" i="4"/>
  <c r="E221" i="26"/>
  <c r="E221" i="4"/>
  <c r="F221" i="26"/>
  <c r="F221" i="4"/>
  <c r="G221" i="26"/>
  <c r="G221" i="4"/>
  <c r="C222" i="26"/>
  <c r="C222" i="4"/>
  <c r="D222" i="26"/>
  <c r="D222" i="4"/>
  <c r="E222" i="26"/>
  <c r="E222" i="4"/>
  <c r="F222" i="26"/>
  <c r="F222" i="4"/>
  <c r="G222" i="26"/>
  <c r="G222" i="4"/>
  <c r="C223" i="26"/>
  <c r="C223" i="4"/>
  <c r="D223" i="26"/>
  <c r="D223" i="4"/>
  <c r="E223" i="26"/>
  <c r="E223" i="4"/>
  <c r="F223" i="26"/>
  <c r="F223" i="4"/>
  <c r="G223" i="26"/>
  <c r="G223" i="4"/>
  <c r="C224" i="26"/>
  <c r="C224" i="4"/>
  <c r="D224" i="26"/>
  <c r="D224" i="4"/>
  <c r="E224" i="26"/>
  <c r="E224" i="4"/>
  <c r="F224" i="26"/>
  <c r="F224" i="4"/>
  <c r="G224" i="26"/>
  <c r="G224" i="4"/>
  <c r="C225" i="26"/>
  <c r="C225" i="4"/>
  <c r="D225" i="26"/>
  <c r="D225" i="4"/>
  <c r="E225" i="26"/>
  <c r="E225" i="4"/>
  <c r="F225" i="26"/>
  <c r="F225" i="4"/>
  <c r="G225" i="26"/>
  <c r="G225" i="4"/>
  <c r="C226" i="26"/>
  <c r="C226" i="4"/>
  <c r="D226" i="26"/>
  <c r="D226" i="4"/>
  <c r="E226" i="26"/>
  <c r="E226" i="4"/>
  <c r="F226" i="26"/>
  <c r="F226" i="4"/>
  <c r="G226" i="26"/>
  <c r="G226" i="4"/>
  <c r="C227" i="26"/>
  <c r="C227" i="4"/>
  <c r="D227" i="26"/>
  <c r="D227" i="4"/>
  <c r="E227" i="26"/>
  <c r="E227" i="4"/>
  <c r="F227" i="26"/>
  <c r="F227" i="4"/>
  <c r="G227" i="26"/>
  <c r="G227" i="4"/>
  <c r="C228" i="26"/>
  <c r="C228" i="4"/>
  <c r="D228" i="26"/>
  <c r="D228" i="4"/>
  <c r="E228" i="26"/>
  <c r="E228" i="4"/>
  <c r="F228" i="26"/>
  <c r="F228" i="4"/>
  <c r="G228" i="26"/>
  <c r="G228" i="4"/>
  <c r="C229" i="26"/>
  <c r="C229" i="4"/>
  <c r="D229" i="26"/>
  <c r="D229" i="4"/>
  <c r="E229" i="26"/>
  <c r="E229" i="4"/>
  <c r="F229" i="26"/>
  <c r="F229" i="4"/>
  <c r="G229" i="26"/>
  <c r="G229" i="4"/>
  <c r="C230" i="26"/>
  <c r="C230" i="4"/>
  <c r="D230" i="26"/>
  <c r="D230" i="4"/>
  <c r="E230" i="26"/>
  <c r="E230" i="4"/>
  <c r="F230" i="26"/>
  <c r="F230" i="4"/>
  <c r="G230" i="26"/>
  <c r="G230" i="4"/>
  <c r="C231" i="26"/>
  <c r="C231" i="4"/>
  <c r="D231" i="26"/>
  <c r="D231" i="4"/>
  <c r="E231" i="26"/>
  <c r="E231" i="4"/>
  <c r="F231" i="26"/>
  <c r="F231" i="4"/>
  <c r="G231" i="26"/>
  <c r="G231" i="4"/>
  <c r="C232" i="26"/>
  <c r="C232" i="4"/>
  <c r="D232" i="26"/>
  <c r="D232" i="4"/>
  <c r="E232" i="26"/>
  <c r="E232" i="4"/>
  <c r="F232" i="26"/>
  <c r="F232" i="4"/>
  <c r="G232" i="26"/>
  <c r="G232" i="4"/>
  <c r="C233" i="26"/>
  <c r="C233" i="4"/>
  <c r="D233" i="26"/>
  <c r="D233" i="4"/>
  <c r="E233" i="26"/>
  <c r="E233" i="4"/>
  <c r="F233" i="26"/>
  <c r="F233" i="4"/>
  <c r="G233" i="26"/>
  <c r="G233" i="4"/>
  <c r="C234" i="26"/>
  <c r="C234" i="4"/>
  <c r="D234" i="26"/>
  <c r="D234" i="4"/>
  <c r="E234" i="26"/>
  <c r="E234" i="4"/>
  <c r="F234" i="26"/>
  <c r="F234" i="4"/>
  <c r="G234" i="26"/>
  <c r="G234" i="4"/>
  <c r="C235" i="26"/>
  <c r="C235" i="4"/>
  <c r="D235" i="26"/>
  <c r="D235" i="4"/>
  <c r="E235" i="26"/>
  <c r="E235" i="4"/>
  <c r="F235" i="26"/>
  <c r="F235" i="4"/>
  <c r="G235" i="26"/>
  <c r="G235" i="4"/>
  <c r="C236" i="26"/>
  <c r="C236" i="4"/>
  <c r="D236" i="26"/>
  <c r="D236" i="4"/>
  <c r="E236" i="26"/>
  <c r="E236" i="4"/>
  <c r="F236" i="26"/>
  <c r="F236" i="4"/>
  <c r="G236" i="26"/>
  <c r="G236" i="4"/>
  <c r="C237" i="26"/>
  <c r="C237" i="4"/>
  <c r="D237" i="26"/>
  <c r="D237" i="4"/>
  <c r="E237" i="26"/>
  <c r="E237" i="4"/>
  <c r="F237" i="26"/>
  <c r="F237" i="4"/>
  <c r="G237" i="26"/>
  <c r="G237" i="4"/>
  <c r="C238" i="26"/>
  <c r="C238" i="4"/>
  <c r="D238" i="26"/>
  <c r="D238" i="4"/>
  <c r="E238" i="26"/>
  <c r="E238" i="4"/>
  <c r="F238" i="26"/>
  <c r="F238" i="4"/>
  <c r="G238" i="26"/>
  <c r="G238" i="4"/>
  <c r="C239" i="26"/>
  <c r="C239" i="4"/>
  <c r="D239" i="26"/>
  <c r="D239" i="4"/>
  <c r="E239" i="26"/>
  <c r="E239" i="4"/>
  <c r="F239" i="26"/>
  <c r="F239" i="4"/>
  <c r="G239" i="26"/>
  <c r="G239" i="4"/>
  <c r="C240" i="26"/>
  <c r="C240" i="4"/>
  <c r="D240" i="26"/>
  <c r="D240" i="4"/>
  <c r="E240" i="26"/>
  <c r="E240" i="4"/>
  <c r="F240" i="26"/>
  <c r="F240" i="4"/>
  <c r="G240" i="26"/>
  <c r="G240" i="4"/>
  <c r="C241" i="26"/>
  <c r="C241" i="4"/>
  <c r="D241" i="26"/>
  <c r="D241" i="4"/>
  <c r="E241" i="26"/>
  <c r="E241" i="4"/>
  <c r="F241" i="26"/>
  <c r="F241" i="4"/>
  <c r="G241" i="26"/>
  <c r="G241" i="4"/>
  <c r="C242" i="26"/>
  <c r="C242" i="4"/>
  <c r="D242" i="26"/>
  <c r="D242" i="4"/>
  <c r="E242" i="26"/>
  <c r="E242" i="4"/>
  <c r="F242" i="26"/>
  <c r="F242" i="4"/>
  <c r="G242" i="26"/>
  <c r="G242" i="4"/>
  <c r="C243" i="26"/>
  <c r="C243" i="4"/>
  <c r="D243" i="26"/>
  <c r="D243" i="4"/>
  <c r="E243" i="26"/>
  <c r="E243" i="4"/>
  <c r="F243" i="26"/>
  <c r="F243" i="4"/>
  <c r="G243" i="26"/>
  <c r="G243" i="4"/>
  <c r="C244" i="26"/>
  <c r="C244" i="4"/>
  <c r="D244" i="26"/>
  <c r="D244" i="4"/>
  <c r="E244" i="26"/>
  <c r="E244" i="4"/>
  <c r="F244" i="26"/>
  <c r="F244" i="4"/>
  <c r="G244" i="26"/>
  <c r="G244" i="4"/>
  <c r="C245" i="26"/>
  <c r="C245" i="4"/>
  <c r="D245" i="26"/>
  <c r="D245" i="4"/>
  <c r="E245" i="26"/>
  <c r="E245" i="4"/>
  <c r="F245" i="26"/>
  <c r="F245" i="4"/>
  <c r="G245" i="26"/>
  <c r="G245" i="4"/>
  <c r="C246" i="26"/>
  <c r="C246" i="4"/>
  <c r="D246" i="26"/>
  <c r="D246" i="4"/>
  <c r="E246" i="26"/>
  <c r="E246" i="4"/>
  <c r="F246" i="26"/>
  <c r="F246" i="4"/>
  <c r="G246" i="26"/>
  <c r="G246" i="4"/>
  <c r="C247" i="26"/>
  <c r="C247" i="4"/>
  <c r="D247" i="26"/>
  <c r="D247" i="4"/>
  <c r="E247" i="26"/>
  <c r="E247" i="4"/>
  <c r="F247" i="26"/>
  <c r="F247" i="4"/>
  <c r="G247" i="26"/>
  <c r="G247" i="4"/>
  <c r="C248" i="26"/>
  <c r="C248" i="4"/>
  <c r="D248" i="26"/>
  <c r="D248" i="4"/>
  <c r="E248" i="26"/>
  <c r="E248" i="4"/>
  <c r="F248" i="26"/>
  <c r="F248" i="4"/>
  <c r="G248" i="26"/>
  <c r="G248" i="4"/>
  <c r="C249" i="26"/>
  <c r="C249" i="4"/>
  <c r="D249" i="26"/>
  <c r="D249" i="4"/>
  <c r="E249" i="26"/>
  <c r="E249" i="4"/>
  <c r="F249" i="26"/>
  <c r="F249" i="4"/>
  <c r="G249" i="26"/>
  <c r="G249" i="4"/>
  <c r="C250" i="26"/>
  <c r="C250" i="4"/>
  <c r="D250" i="26"/>
  <c r="D250" i="4"/>
  <c r="E250" i="26"/>
  <c r="E250" i="4"/>
  <c r="F250" i="26"/>
  <c r="F250" i="4"/>
  <c r="G250" i="26"/>
  <c r="G250" i="4"/>
  <c r="C251" i="26"/>
  <c r="C251" i="4"/>
  <c r="D251" i="26"/>
  <c r="D251" i="4"/>
  <c r="E251" i="26"/>
  <c r="E251" i="4"/>
  <c r="F251" i="26"/>
  <c r="F251" i="4"/>
  <c r="G251" i="26"/>
  <c r="G251" i="4"/>
  <c r="C252" i="26"/>
  <c r="C252" i="4"/>
  <c r="D252" i="26"/>
  <c r="D252" i="4"/>
  <c r="E252" i="26"/>
  <c r="E252" i="4"/>
  <c r="F252" i="26"/>
  <c r="F252" i="4"/>
  <c r="G252" i="26"/>
  <c r="G252" i="4"/>
  <c r="C253" i="26"/>
  <c r="C253" i="4"/>
  <c r="D253" i="26"/>
  <c r="D253" i="4"/>
  <c r="E253" i="26"/>
  <c r="E253" i="4"/>
  <c r="F253" i="26"/>
  <c r="F253" i="4"/>
  <c r="G253" i="26"/>
  <c r="G253" i="4"/>
  <c r="C254" i="26"/>
  <c r="C254" i="4"/>
  <c r="D254" i="26"/>
  <c r="D254" i="4"/>
  <c r="E254" i="26"/>
  <c r="E254" i="4"/>
  <c r="F254" i="26"/>
  <c r="F254" i="4"/>
  <c r="G254" i="26"/>
  <c r="G254" i="4"/>
  <c r="C255" i="26"/>
  <c r="C255" i="4"/>
  <c r="D255" i="26"/>
  <c r="D255" i="4"/>
  <c r="E255" i="26"/>
  <c r="E255" i="4"/>
  <c r="F255" i="26"/>
  <c r="F255" i="4"/>
  <c r="G255" i="26"/>
  <c r="G255" i="4"/>
  <c r="C256" i="26"/>
  <c r="C256" i="4"/>
  <c r="D256" i="26"/>
  <c r="D256" i="4"/>
  <c r="E256" i="26"/>
  <c r="E256" i="4"/>
  <c r="F256" i="26"/>
  <c r="F256" i="4"/>
  <c r="G256" i="26"/>
  <c r="G256" i="4"/>
  <c r="C257" i="26"/>
  <c r="C257" i="4"/>
  <c r="D257" i="26"/>
  <c r="D257" i="4"/>
  <c r="E257" i="26"/>
  <c r="E257" i="4"/>
  <c r="F257" i="26"/>
  <c r="F257" i="4"/>
  <c r="G257" i="26"/>
  <c r="G257" i="4"/>
  <c r="C258" i="26"/>
  <c r="C258" i="4"/>
  <c r="D258" i="26"/>
  <c r="D258" i="4"/>
  <c r="E258" i="26"/>
  <c r="E258" i="4"/>
  <c r="F258" i="26"/>
  <c r="F258" i="4"/>
  <c r="G258" i="26"/>
  <c r="G258" i="4"/>
  <c r="C259" i="26"/>
  <c r="C259" i="4"/>
  <c r="D259" i="26"/>
  <c r="D259" i="4"/>
  <c r="E259" i="26"/>
  <c r="E259" i="4"/>
  <c r="F259" i="26"/>
  <c r="F259" i="4"/>
  <c r="G259" i="26"/>
  <c r="G259" i="4"/>
  <c r="C260" i="26"/>
  <c r="C260" i="4"/>
  <c r="D260" i="26"/>
  <c r="D260" i="4"/>
  <c r="E260" i="26"/>
  <c r="E260" i="4"/>
  <c r="F260" i="26"/>
  <c r="F260" i="4"/>
  <c r="G260" i="26"/>
  <c r="G260" i="4"/>
  <c r="C261" i="26"/>
  <c r="C261" i="4"/>
  <c r="D261" i="26"/>
  <c r="D261" i="4"/>
  <c r="E261" i="26"/>
  <c r="E261" i="4"/>
  <c r="F261" i="26"/>
  <c r="F261" i="4"/>
  <c r="G261" i="26"/>
  <c r="G261" i="4"/>
  <c r="C262" i="26"/>
  <c r="C262" i="4"/>
  <c r="D262" i="26"/>
  <c r="D262" i="4"/>
  <c r="E262" i="26"/>
  <c r="E262" i="4"/>
  <c r="F262" i="26"/>
  <c r="F262" i="4"/>
  <c r="G262" i="26"/>
  <c r="G262" i="4"/>
  <c r="C263" i="26"/>
  <c r="C263" i="4"/>
  <c r="D263" i="26"/>
  <c r="D263" i="4"/>
  <c r="E263" i="26"/>
  <c r="E263" i="4"/>
  <c r="F263" i="26"/>
  <c r="F263" i="4"/>
  <c r="G263" i="26"/>
  <c r="G263" i="4"/>
  <c r="C264" i="26"/>
  <c r="C264" i="4"/>
  <c r="D264" i="26"/>
  <c r="D264" i="4"/>
  <c r="E264" i="26"/>
  <c r="E264" i="4"/>
  <c r="F264" i="26"/>
  <c r="F264" i="4"/>
  <c r="G264" i="26"/>
  <c r="G264" i="4"/>
  <c r="C265" i="26"/>
  <c r="C265" i="4"/>
  <c r="D265" i="26"/>
  <c r="D265" i="4"/>
  <c r="E265" i="26"/>
  <c r="E265" i="4"/>
  <c r="F265" i="26"/>
  <c r="F265" i="4"/>
  <c r="G265" i="26"/>
  <c r="G265" i="4"/>
  <c r="C266" i="26"/>
  <c r="C266" i="4"/>
  <c r="D266" i="26"/>
  <c r="D266" i="4"/>
  <c r="E266" i="26"/>
  <c r="E266" i="4"/>
  <c r="F266" i="26"/>
  <c r="F266" i="4"/>
  <c r="G266" i="26"/>
  <c r="G266" i="4"/>
  <c r="C267" i="26"/>
  <c r="C267" i="4"/>
  <c r="D267" i="26"/>
  <c r="D267" i="4"/>
  <c r="E267" i="26"/>
  <c r="E267" i="4"/>
  <c r="F267" i="26"/>
  <c r="F267" i="4"/>
  <c r="G267" i="26"/>
  <c r="G267" i="4"/>
  <c r="C268" i="26"/>
  <c r="C268" i="4"/>
  <c r="D268" i="26"/>
  <c r="D268" i="4"/>
  <c r="E268" i="26"/>
  <c r="E268" i="4"/>
  <c r="F268" i="26"/>
  <c r="F268" i="4"/>
  <c r="G268" i="26"/>
  <c r="G268" i="4"/>
  <c r="C269" i="26"/>
  <c r="C269" i="4"/>
  <c r="D269" i="26"/>
  <c r="D269" i="4"/>
  <c r="E269" i="26"/>
  <c r="E269" i="4"/>
  <c r="F269" i="26"/>
  <c r="F269" i="4"/>
  <c r="G269" i="26"/>
  <c r="G269" i="4"/>
  <c r="C270" i="26"/>
  <c r="C270" i="4"/>
  <c r="D270" i="26"/>
  <c r="D270" i="4"/>
  <c r="E270" i="26"/>
  <c r="E270" i="4"/>
  <c r="F270" i="26"/>
  <c r="F270" i="4"/>
  <c r="G270" i="26"/>
  <c r="G270" i="4"/>
  <c r="C271" i="26"/>
  <c r="C271" i="4"/>
  <c r="D271" i="26"/>
  <c r="D271" i="4"/>
  <c r="E271" i="26"/>
  <c r="E271" i="4"/>
  <c r="F271" i="26"/>
  <c r="F271" i="4"/>
  <c r="G271" i="26"/>
  <c r="G271" i="4"/>
  <c r="C272" i="26"/>
  <c r="C272" i="4"/>
  <c r="D272" i="26"/>
  <c r="D272" i="4"/>
  <c r="E272" i="26"/>
  <c r="E272" i="4"/>
  <c r="F272" i="26"/>
  <c r="F272" i="4"/>
  <c r="G272" i="26"/>
  <c r="G272" i="4"/>
  <c r="C273" i="26"/>
  <c r="C273" i="4"/>
  <c r="D273" i="26"/>
  <c r="D273" i="4"/>
  <c r="E273" i="26"/>
  <c r="E273" i="4"/>
  <c r="F273" i="26"/>
  <c r="F273" i="4"/>
  <c r="G273" i="26"/>
  <c r="G273" i="4"/>
  <c r="C274" i="26"/>
  <c r="C274" i="4"/>
  <c r="D274" i="26"/>
  <c r="D274" i="4"/>
  <c r="E274" i="26"/>
  <c r="E274" i="4"/>
  <c r="F274" i="26"/>
  <c r="F274" i="4"/>
  <c r="G274" i="26"/>
  <c r="G274" i="4"/>
  <c r="C275" i="26"/>
  <c r="C275" i="4"/>
  <c r="D275" i="26"/>
  <c r="D275" i="4"/>
  <c r="E275" i="26"/>
  <c r="E275" i="4"/>
  <c r="F275" i="26"/>
  <c r="F275" i="4"/>
  <c r="G275" i="26"/>
  <c r="G275" i="4"/>
  <c r="C276" i="26"/>
  <c r="C276" i="4"/>
  <c r="D276" i="26"/>
  <c r="D276" i="4"/>
  <c r="E276" i="26"/>
  <c r="E276" i="4"/>
  <c r="F276" i="26"/>
  <c r="F276" i="4"/>
  <c r="G276" i="26"/>
  <c r="G276" i="4"/>
  <c r="C277" i="26"/>
  <c r="C277" i="4"/>
  <c r="D277" i="26"/>
  <c r="D277" i="4"/>
  <c r="E277" i="26"/>
  <c r="E277" i="4"/>
  <c r="F277" i="26"/>
  <c r="F277" i="4"/>
  <c r="G277" i="26"/>
  <c r="G277" i="4"/>
  <c r="C278" i="26"/>
  <c r="C278" i="4"/>
  <c r="D278" i="26"/>
  <c r="D278" i="4"/>
  <c r="E278" i="26"/>
  <c r="E278" i="4"/>
  <c r="F278" i="26"/>
  <c r="F278" i="4"/>
  <c r="G278" i="26"/>
  <c r="G278" i="4"/>
  <c r="C279" i="26"/>
  <c r="C279" i="4"/>
  <c r="D279" i="26"/>
  <c r="D279" i="4"/>
  <c r="E279" i="26"/>
  <c r="E279" i="4"/>
  <c r="F279" i="26"/>
  <c r="F279" i="4"/>
  <c r="G279" i="26"/>
  <c r="G279" i="4"/>
  <c r="C280" i="26"/>
  <c r="C280" i="4"/>
  <c r="D280" i="26"/>
  <c r="D280" i="4"/>
  <c r="E280" i="26"/>
  <c r="E280" i="4"/>
  <c r="F280" i="26"/>
  <c r="F280" i="4"/>
  <c r="G280" i="26"/>
  <c r="G280" i="4"/>
  <c r="C281" i="26"/>
  <c r="C281" i="4"/>
  <c r="D281" i="26"/>
  <c r="D281" i="4"/>
  <c r="E281" i="26"/>
  <c r="E281" i="4"/>
  <c r="F281" i="26"/>
  <c r="F281" i="4"/>
  <c r="G281" i="26"/>
  <c r="G281" i="4"/>
  <c r="C282" i="26"/>
  <c r="C282" i="4"/>
  <c r="D282" i="26"/>
  <c r="D282" i="4"/>
  <c r="E282" i="26"/>
  <c r="E282" i="4"/>
  <c r="F282" i="26"/>
  <c r="F282" i="4"/>
  <c r="G282" i="26"/>
  <c r="G282" i="4"/>
  <c r="D217" i="26"/>
  <c r="D217" i="4"/>
  <c r="E217" i="26"/>
  <c r="E217" i="4"/>
  <c r="F217" i="26"/>
  <c r="F217" i="4"/>
  <c r="G217" i="26"/>
  <c r="G217" i="4"/>
  <c r="C217" i="26"/>
  <c r="C217" i="4"/>
  <c r="C148" i="4"/>
  <c r="D148" i="4"/>
  <c r="E148" i="4"/>
  <c r="F148" i="4"/>
  <c r="G148" i="4"/>
  <c r="C149" i="4"/>
  <c r="D149" i="4"/>
  <c r="E149" i="4"/>
  <c r="F149" i="4"/>
  <c r="G149" i="4"/>
  <c r="C150" i="4"/>
  <c r="D150" i="4"/>
  <c r="E150" i="4"/>
  <c r="F150" i="4"/>
  <c r="G150" i="4"/>
  <c r="C151" i="4"/>
  <c r="D151" i="4"/>
  <c r="E151" i="4"/>
  <c r="F151" i="4"/>
  <c r="G151" i="4"/>
  <c r="C152" i="4"/>
  <c r="D152" i="4"/>
  <c r="E152" i="4"/>
  <c r="F152" i="4"/>
  <c r="G152" i="4"/>
  <c r="C153" i="4"/>
  <c r="D153" i="4"/>
  <c r="E153" i="4"/>
  <c r="F153" i="4"/>
  <c r="G153" i="4"/>
  <c r="C154" i="4"/>
  <c r="D154" i="4"/>
  <c r="E154" i="4"/>
  <c r="F154" i="4"/>
  <c r="G154" i="4"/>
  <c r="C155" i="4"/>
  <c r="D155" i="4"/>
  <c r="E155" i="4"/>
  <c r="F155" i="4"/>
  <c r="G155" i="4"/>
  <c r="C156" i="4"/>
  <c r="D156" i="4"/>
  <c r="E156" i="4"/>
  <c r="F156" i="4"/>
  <c r="G156" i="4"/>
  <c r="C157" i="4"/>
  <c r="D157" i="4"/>
  <c r="E157" i="4"/>
  <c r="F157" i="4"/>
  <c r="G157" i="4"/>
  <c r="C158" i="4"/>
  <c r="D158" i="4"/>
  <c r="E158" i="4"/>
  <c r="F158" i="4"/>
  <c r="G158" i="4"/>
  <c r="C159" i="4"/>
  <c r="D159" i="4"/>
  <c r="E159" i="4"/>
  <c r="F159" i="4"/>
  <c r="G159" i="4"/>
  <c r="C160" i="4"/>
  <c r="D160" i="4"/>
  <c r="E160" i="4"/>
  <c r="F160" i="4"/>
  <c r="G160" i="4"/>
  <c r="C161" i="4"/>
  <c r="D161" i="4"/>
  <c r="E161" i="4"/>
  <c r="F161" i="4"/>
  <c r="G161" i="4"/>
  <c r="C162" i="4"/>
  <c r="D162" i="4"/>
  <c r="E162" i="4"/>
  <c r="F162" i="4"/>
  <c r="G162" i="4"/>
  <c r="C163" i="4"/>
  <c r="D163" i="4"/>
  <c r="E163" i="4"/>
  <c r="F163" i="4"/>
  <c r="G163" i="4"/>
  <c r="C164" i="4"/>
  <c r="D164" i="4"/>
  <c r="E164" i="4"/>
  <c r="F164" i="4"/>
  <c r="G164" i="4"/>
  <c r="C165" i="4"/>
  <c r="D165" i="4"/>
  <c r="E165" i="4"/>
  <c r="F165" i="4"/>
  <c r="G165" i="4"/>
  <c r="C166" i="4"/>
  <c r="D166" i="4"/>
  <c r="E166" i="4"/>
  <c r="F166" i="4"/>
  <c r="G166" i="4"/>
  <c r="C167" i="4"/>
  <c r="D167" i="4"/>
  <c r="E167" i="4"/>
  <c r="F167" i="4"/>
  <c r="G167" i="4"/>
  <c r="C168" i="4"/>
  <c r="D168" i="4"/>
  <c r="E168" i="4"/>
  <c r="F168" i="4"/>
  <c r="G168" i="4"/>
  <c r="C169" i="4"/>
  <c r="D169" i="4"/>
  <c r="E169" i="4"/>
  <c r="F169" i="4"/>
  <c r="G169" i="4"/>
  <c r="C170" i="4"/>
  <c r="D170" i="4"/>
  <c r="E170" i="4"/>
  <c r="F170" i="4"/>
  <c r="G170" i="4"/>
  <c r="C171" i="4"/>
  <c r="D171" i="4"/>
  <c r="E171" i="4"/>
  <c r="F171" i="4"/>
  <c r="G171" i="4"/>
  <c r="C172" i="4"/>
  <c r="D172" i="4"/>
  <c r="E172" i="4"/>
  <c r="F172" i="4"/>
  <c r="G172" i="4"/>
  <c r="C173" i="4"/>
  <c r="D173" i="4"/>
  <c r="E173" i="4"/>
  <c r="F173" i="4"/>
  <c r="G173" i="4"/>
  <c r="C174" i="4"/>
  <c r="D174" i="4"/>
  <c r="E174" i="4"/>
  <c r="F174" i="4"/>
  <c r="G174" i="4"/>
  <c r="C175" i="4"/>
  <c r="D175" i="4"/>
  <c r="E175" i="4"/>
  <c r="F175" i="4"/>
  <c r="G175" i="4"/>
  <c r="C176" i="4"/>
  <c r="D176" i="4"/>
  <c r="E176" i="4"/>
  <c r="F176" i="4"/>
  <c r="G176" i="4"/>
  <c r="C177" i="4"/>
  <c r="D177" i="4"/>
  <c r="E177" i="4"/>
  <c r="F177" i="4"/>
  <c r="G177" i="4"/>
  <c r="C178" i="4"/>
  <c r="D178" i="4"/>
  <c r="E178" i="4"/>
  <c r="F178" i="4"/>
  <c r="G178" i="4"/>
  <c r="C179" i="4"/>
  <c r="D179" i="4"/>
  <c r="E179" i="4"/>
  <c r="F179" i="4"/>
  <c r="G179" i="4"/>
  <c r="C180" i="4"/>
  <c r="D180" i="4"/>
  <c r="E180" i="4"/>
  <c r="F180" i="4"/>
  <c r="G180" i="4"/>
  <c r="C181" i="4"/>
  <c r="D181" i="4"/>
  <c r="E181" i="4"/>
  <c r="F181" i="4"/>
  <c r="G181" i="4"/>
  <c r="C182" i="4"/>
  <c r="D182" i="4"/>
  <c r="E182" i="4"/>
  <c r="F182" i="4"/>
  <c r="G182" i="4"/>
  <c r="C183" i="4"/>
  <c r="D183" i="4"/>
  <c r="E183" i="4"/>
  <c r="F183" i="4"/>
  <c r="G183" i="4"/>
  <c r="C184" i="4"/>
  <c r="D184" i="4"/>
  <c r="E184" i="4"/>
  <c r="F184" i="4"/>
  <c r="G184" i="4"/>
  <c r="C185" i="4"/>
  <c r="D185" i="4"/>
  <c r="E185" i="4"/>
  <c r="F185" i="4"/>
  <c r="G185" i="4"/>
  <c r="C186" i="4"/>
  <c r="D186" i="4"/>
  <c r="E186" i="4"/>
  <c r="F186" i="4"/>
  <c r="G186" i="4"/>
  <c r="C187" i="4"/>
  <c r="D187" i="4"/>
  <c r="E187" i="4"/>
  <c r="F187" i="4"/>
  <c r="G187" i="4"/>
  <c r="C188" i="4"/>
  <c r="D188" i="4"/>
  <c r="E188" i="4"/>
  <c r="F188" i="4"/>
  <c r="G188" i="4"/>
  <c r="C189" i="4"/>
  <c r="D189" i="4"/>
  <c r="E189" i="4"/>
  <c r="F189" i="4"/>
  <c r="G189" i="4"/>
  <c r="C190" i="4"/>
  <c r="D190" i="4"/>
  <c r="E190" i="4"/>
  <c r="F190" i="4"/>
  <c r="G190" i="4"/>
  <c r="C191" i="4"/>
  <c r="D191" i="4"/>
  <c r="E191" i="4"/>
  <c r="F191" i="4"/>
  <c r="G191" i="4"/>
  <c r="C192" i="4"/>
  <c r="D192" i="4"/>
  <c r="E192" i="4"/>
  <c r="F192" i="4"/>
  <c r="G192" i="4"/>
  <c r="C193" i="4"/>
  <c r="D193" i="4"/>
  <c r="E193" i="4"/>
  <c r="F193" i="4"/>
  <c r="G193" i="4"/>
  <c r="C194" i="4"/>
  <c r="D194" i="4"/>
  <c r="E194" i="4"/>
  <c r="F194" i="4"/>
  <c r="G194" i="4"/>
  <c r="C195" i="4"/>
  <c r="D195" i="4"/>
  <c r="E195" i="4"/>
  <c r="F195" i="4"/>
  <c r="G195" i="4"/>
  <c r="C196" i="4"/>
  <c r="D196" i="4"/>
  <c r="E196" i="4"/>
  <c r="F196" i="4"/>
  <c r="G196" i="4"/>
  <c r="C197" i="4"/>
  <c r="D197" i="4"/>
  <c r="E197" i="4"/>
  <c r="F197" i="4"/>
  <c r="G197" i="4"/>
  <c r="C198" i="4"/>
  <c r="D198" i="4"/>
  <c r="E198" i="4"/>
  <c r="F198" i="4"/>
  <c r="G198" i="4"/>
  <c r="C199" i="4"/>
  <c r="D199" i="4"/>
  <c r="E199" i="4"/>
  <c r="F199" i="4"/>
  <c r="G199" i="4"/>
  <c r="C200" i="4"/>
  <c r="D200" i="4"/>
  <c r="E200" i="4"/>
  <c r="F200" i="4"/>
  <c r="G200" i="4"/>
  <c r="C201" i="4"/>
  <c r="D201" i="4"/>
  <c r="E201" i="4"/>
  <c r="F201" i="4"/>
  <c r="G201" i="4"/>
  <c r="C202" i="4"/>
  <c r="D202" i="4"/>
  <c r="E202" i="4"/>
  <c r="F202" i="4"/>
  <c r="G202" i="4"/>
  <c r="C203" i="4"/>
  <c r="D203" i="4"/>
  <c r="E203" i="4"/>
  <c r="F203" i="4"/>
  <c r="G203" i="4"/>
  <c r="C204" i="4"/>
  <c r="D204" i="4"/>
  <c r="E204" i="4"/>
  <c r="F204" i="4"/>
  <c r="G204" i="4"/>
  <c r="C205" i="4"/>
  <c r="D205" i="4"/>
  <c r="E205" i="4"/>
  <c r="F205" i="4"/>
  <c r="G205" i="4"/>
  <c r="C206" i="4"/>
  <c r="D206" i="4"/>
  <c r="E206" i="4"/>
  <c r="F206" i="4"/>
  <c r="G206" i="4"/>
  <c r="C207" i="4"/>
  <c r="D207" i="4"/>
  <c r="E207" i="4"/>
  <c r="F207" i="4"/>
  <c r="G207" i="4"/>
  <c r="C208" i="4"/>
  <c r="D208" i="4"/>
  <c r="E208" i="4"/>
  <c r="F208" i="4"/>
  <c r="G208" i="4"/>
  <c r="C209" i="4"/>
  <c r="D209" i="4"/>
  <c r="E209" i="4"/>
  <c r="F209" i="4"/>
  <c r="G209" i="4"/>
  <c r="C210" i="4"/>
  <c r="D210" i="4"/>
  <c r="E210" i="4"/>
  <c r="F210" i="4"/>
  <c r="G210" i="4"/>
  <c r="C211" i="4"/>
  <c r="D211" i="4"/>
  <c r="E211" i="4"/>
  <c r="F211" i="4"/>
  <c r="G211" i="4"/>
  <c r="C212" i="4"/>
  <c r="D212" i="4"/>
  <c r="E212" i="4"/>
  <c r="F212" i="4"/>
  <c r="G212" i="4"/>
  <c r="D147" i="4"/>
  <c r="E147" i="4"/>
  <c r="F147" i="4"/>
  <c r="G147" i="4"/>
  <c r="C147" i="4"/>
  <c r="C77" i="26"/>
  <c r="C77" i="4"/>
  <c r="D77" i="26"/>
  <c r="D77" i="4"/>
  <c r="E77" i="26"/>
  <c r="E77" i="4"/>
  <c r="F77" i="26"/>
  <c r="F77" i="4"/>
  <c r="G77" i="26"/>
  <c r="G77" i="4"/>
  <c r="H77" i="26"/>
  <c r="H77" i="4"/>
  <c r="I77" i="26"/>
  <c r="I77" i="4"/>
  <c r="C78" i="26"/>
  <c r="C78" i="4"/>
  <c r="D78" i="26"/>
  <c r="D78" i="4"/>
  <c r="E78" i="26"/>
  <c r="E78" i="4"/>
  <c r="F78" i="26"/>
  <c r="F78" i="4"/>
  <c r="G78" i="26"/>
  <c r="G78" i="4"/>
  <c r="H78" i="26"/>
  <c r="H78" i="4"/>
  <c r="I78" i="26"/>
  <c r="I78" i="4"/>
  <c r="C79" i="26"/>
  <c r="C79" i="4"/>
  <c r="D79" i="26"/>
  <c r="D79" i="4"/>
  <c r="E79" i="26"/>
  <c r="E79" i="4"/>
  <c r="F79" i="26"/>
  <c r="F79" i="4"/>
  <c r="G79" i="26"/>
  <c r="G79" i="4"/>
  <c r="H79" i="26"/>
  <c r="H79" i="4"/>
  <c r="I79" i="26"/>
  <c r="I79" i="4"/>
  <c r="C80" i="26"/>
  <c r="C80" i="4"/>
  <c r="D80" i="26"/>
  <c r="D80" i="4"/>
  <c r="E80" i="26"/>
  <c r="E80" i="4"/>
  <c r="F80" i="26"/>
  <c r="F80" i="4"/>
  <c r="G80" i="26"/>
  <c r="G80" i="4"/>
  <c r="H80" i="26"/>
  <c r="H80" i="4"/>
  <c r="I80" i="26"/>
  <c r="I80" i="4"/>
  <c r="C81" i="26"/>
  <c r="C81" i="4"/>
  <c r="D81" i="26"/>
  <c r="D81" i="4"/>
  <c r="E81" i="26"/>
  <c r="E81" i="4"/>
  <c r="F81" i="26"/>
  <c r="F81" i="4"/>
  <c r="G81" i="26"/>
  <c r="G81" i="4"/>
  <c r="H81" i="26"/>
  <c r="H81" i="4"/>
  <c r="I81" i="26"/>
  <c r="I81" i="4"/>
  <c r="C82" i="26"/>
  <c r="C82" i="4"/>
  <c r="D82" i="26"/>
  <c r="D82" i="4"/>
  <c r="E82" i="26"/>
  <c r="E82" i="4"/>
  <c r="F82" i="26"/>
  <c r="F82" i="4"/>
  <c r="G82" i="26"/>
  <c r="G82" i="4"/>
  <c r="H82" i="26"/>
  <c r="H82" i="4"/>
  <c r="I82" i="26"/>
  <c r="I82" i="4"/>
  <c r="C83" i="26"/>
  <c r="C83" i="4"/>
  <c r="D83" i="26"/>
  <c r="D83" i="4"/>
  <c r="E83" i="26"/>
  <c r="E83" i="4"/>
  <c r="F83" i="26"/>
  <c r="F83" i="4"/>
  <c r="G83" i="26"/>
  <c r="G83" i="4"/>
  <c r="H83" i="26"/>
  <c r="H83" i="4"/>
  <c r="I83" i="26"/>
  <c r="I83" i="4"/>
  <c r="C84" i="26"/>
  <c r="C84" i="4"/>
  <c r="D84" i="26"/>
  <c r="D84" i="4"/>
  <c r="E84" i="26"/>
  <c r="E84" i="4"/>
  <c r="F84" i="26"/>
  <c r="F84" i="4"/>
  <c r="G84" i="26"/>
  <c r="G84" i="4"/>
  <c r="H84" i="26"/>
  <c r="H84" i="4"/>
  <c r="I84" i="26"/>
  <c r="I84" i="4"/>
  <c r="C85" i="26"/>
  <c r="C85" i="4"/>
  <c r="D85" i="26"/>
  <c r="D85" i="4"/>
  <c r="E85" i="26"/>
  <c r="E85" i="4"/>
  <c r="F85" i="26"/>
  <c r="F85" i="4"/>
  <c r="G85" i="26"/>
  <c r="G85" i="4"/>
  <c r="H85" i="26"/>
  <c r="H85" i="4"/>
  <c r="I85" i="26"/>
  <c r="I85" i="4"/>
  <c r="C86" i="26"/>
  <c r="C86" i="4"/>
  <c r="D86" i="26"/>
  <c r="D86" i="4"/>
  <c r="E86" i="26"/>
  <c r="E86" i="4"/>
  <c r="F86" i="26"/>
  <c r="F86" i="4"/>
  <c r="G86" i="26"/>
  <c r="G86" i="4"/>
  <c r="H86" i="26"/>
  <c r="H86" i="4"/>
  <c r="I86" i="26"/>
  <c r="I86" i="4"/>
  <c r="C87" i="26"/>
  <c r="C87" i="4"/>
  <c r="D87" i="26"/>
  <c r="D87" i="4"/>
  <c r="E87" i="26"/>
  <c r="E87" i="4"/>
  <c r="F87" i="26"/>
  <c r="F87" i="4"/>
  <c r="G87" i="26"/>
  <c r="G87" i="4"/>
  <c r="H87" i="26"/>
  <c r="H87" i="4"/>
  <c r="I87" i="26"/>
  <c r="I87" i="4"/>
  <c r="C88" i="26"/>
  <c r="C88" i="4"/>
  <c r="D88" i="26"/>
  <c r="D88" i="4"/>
  <c r="E88" i="26"/>
  <c r="E88" i="4"/>
  <c r="F88" i="26"/>
  <c r="F88" i="4"/>
  <c r="G88" i="26"/>
  <c r="G88" i="4"/>
  <c r="H88" i="26"/>
  <c r="H88" i="4"/>
  <c r="I88" i="26"/>
  <c r="I88" i="4"/>
  <c r="C89" i="26"/>
  <c r="C89" i="4"/>
  <c r="D89" i="26"/>
  <c r="D89" i="4"/>
  <c r="E89" i="26"/>
  <c r="E89" i="4"/>
  <c r="F89" i="26"/>
  <c r="F89" i="4"/>
  <c r="G89" i="26"/>
  <c r="G89" i="4"/>
  <c r="H89" i="26"/>
  <c r="H89" i="4"/>
  <c r="I89" i="26"/>
  <c r="I89" i="4"/>
  <c r="C90" i="26"/>
  <c r="C90" i="4"/>
  <c r="D90" i="26"/>
  <c r="D90" i="4"/>
  <c r="E90" i="26"/>
  <c r="E90" i="4"/>
  <c r="F90" i="26"/>
  <c r="F90" i="4"/>
  <c r="G90" i="26"/>
  <c r="G90" i="4"/>
  <c r="H90" i="26"/>
  <c r="H90" i="4"/>
  <c r="I90" i="26"/>
  <c r="I90" i="4"/>
  <c r="C91" i="26"/>
  <c r="C91" i="4"/>
  <c r="D91" i="26"/>
  <c r="D91" i="4"/>
  <c r="E91" i="26"/>
  <c r="E91" i="4"/>
  <c r="F91" i="26"/>
  <c r="F91" i="4"/>
  <c r="G91" i="26"/>
  <c r="G91" i="4"/>
  <c r="H91" i="26"/>
  <c r="H91" i="4"/>
  <c r="I91" i="26"/>
  <c r="I91" i="4"/>
  <c r="C92" i="26"/>
  <c r="C92" i="4"/>
  <c r="D92" i="26"/>
  <c r="D92" i="4"/>
  <c r="E92" i="26"/>
  <c r="E92" i="4"/>
  <c r="F92" i="26"/>
  <c r="F92" i="4"/>
  <c r="G92" i="26"/>
  <c r="G92" i="4"/>
  <c r="H92" i="26"/>
  <c r="H92" i="4"/>
  <c r="I92" i="26"/>
  <c r="I92" i="4"/>
  <c r="C93" i="26"/>
  <c r="C93" i="4"/>
  <c r="D93" i="26"/>
  <c r="D93" i="4"/>
  <c r="E93" i="26"/>
  <c r="E93" i="4"/>
  <c r="F93" i="26"/>
  <c r="F93" i="4"/>
  <c r="G93" i="26"/>
  <c r="G93" i="4"/>
  <c r="H93" i="26"/>
  <c r="H93" i="4"/>
  <c r="I93" i="26"/>
  <c r="I93" i="4"/>
  <c r="C94" i="26"/>
  <c r="C94" i="4"/>
  <c r="D94" i="26"/>
  <c r="D94" i="4"/>
  <c r="E94" i="26"/>
  <c r="E94" i="4"/>
  <c r="F94" i="26"/>
  <c r="F94" i="4"/>
  <c r="G94" i="26"/>
  <c r="G94" i="4"/>
  <c r="H94" i="26"/>
  <c r="H94" i="4"/>
  <c r="I94" i="26"/>
  <c r="I94" i="4"/>
  <c r="C95" i="26"/>
  <c r="C95" i="4"/>
  <c r="D95" i="26"/>
  <c r="D95" i="4"/>
  <c r="E95" i="26"/>
  <c r="E95" i="4"/>
  <c r="F95" i="26"/>
  <c r="F95" i="4"/>
  <c r="G95" i="26"/>
  <c r="G95" i="4"/>
  <c r="H95" i="26"/>
  <c r="H95" i="4"/>
  <c r="I95" i="26"/>
  <c r="I95" i="4"/>
  <c r="C96" i="26"/>
  <c r="C96" i="4"/>
  <c r="D96" i="26"/>
  <c r="D96" i="4"/>
  <c r="E96" i="26"/>
  <c r="E96" i="4"/>
  <c r="F96" i="26"/>
  <c r="F96" i="4"/>
  <c r="G96" i="26"/>
  <c r="G96" i="4"/>
  <c r="H96" i="26"/>
  <c r="H96" i="4"/>
  <c r="I96" i="26"/>
  <c r="I96" i="4"/>
  <c r="C97" i="26"/>
  <c r="C97" i="4"/>
  <c r="D97" i="26"/>
  <c r="D97" i="4"/>
  <c r="E97" i="26"/>
  <c r="E97" i="4"/>
  <c r="F97" i="26"/>
  <c r="F97" i="4"/>
  <c r="G97" i="26"/>
  <c r="G97" i="4"/>
  <c r="H97" i="26"/>
  <c r="H97" i="4"/>
  <c r="I97" i="26"/>
  <c r="I97" i="4"/>
  <c r="C98" i="26"/>
  <c r="C98" i="4"/>
  <c r="D98" i="26"/>
  <c r="D98" i="4"/>
  <c r="E98" i="26"/>
  <c r="E98" i="4"/>
  <c r="F98" i="26"/>
  <c r="F98" i="4"/>
  <c r="G98" i="26"/>
  <c r="G98" i="4"/>
  <c r="H98" i="26"/>
  <c r="H98" i="4"/>
  <c r="I98" i="26"/>
  <c r="I98" i="4"/>
  <c r="C99" i="26"/>
  <c r="C99" i="4"/>
  <c r="D99" i="26"/>
  <c r="D99" i="4"/>
  <c r="E99" i="26"/>
  <c r="E99" i="4"/>
  <c r="F99" i="26"/>
  <c r="F99" i="4"/>
  <c r="G99" i="26"/>
  <c r="G99" i="4"/>
  <c r="H99" i="26"/>
  <c r="H99" i="4"/>
  <c r="I99" i="26"/>
  <c r="I99" i="4"/>
  <c r="C100" i="26"/>
  <c r="C100" i="4"/>
  <c r="D100" i="26"/>
  <c r="D100" i="4"/>
  <c r="E100" i="26"/>
  <c r="E100" i="4"/>
  <c r="F100" i="26"/>
  <c r="F100" i="4"/>
  <c r="G100" i="26"/>
  <c r="G100" i="4"/>
  <c r="H100" i="26"/>
  <c r="H100" i="4"/>
  <c r="I100" i="26"/>
  <c r="I100" i="4"/>
  <c r="C101" i="26"/>
  <c r="C101" i="4"/>
  <c r="D101" i="26"/>
  <c r="D101" i="4"/>
  <c r="E101" i="26"/>
  <c r="E101" i="4"/>
  <c r="F101" i="26"/>
  <c r="F101" i="4"/>
  <c r="G101" i="26"/>
  <c r="G101" i="4"/>
  <c r="H101" i="26"/>
  <c r="H101" i="4"/>
  <c r="I101" i="26"/>
  <c r="I101" i="4"/>
  <c r="C102" i="26"/>
  <c r="C102" i="4"/>
  <c r="D102" i="26"/>
  <c r="D102" i="4"/>
  <c r="E102" i="26"/>
  <c r="E102" i="4"/>
  <c r="F102" i="26"/>
  <c r="F102" i="4"/>
  <c r="G102" i="26"/>
  <c r="G102" i="4"/>
  <c r="H102" i="26"/>
  <c r="H102" i="4"/>
  <c r="I102" i="26"/>
  <c r="I102" i="4"/>
  <c r="C103" i="26"/>
  <c r="C103" i="4"/>
  <c r="D103" i="26"/>
  <c r="D103" i="4"/>
  <c r="E103" i="26"/>
  <c r="E103" i="4"/>
  <c r="F103" i="26"/>
  <c r="F103" i="4"/>
  <c r="G103" i="26"/>
  <c r="G103" i="4"/>
  <c r="H103" i="26"/>
  <c r="H103" i="4"/>
  <c r="I103" i="26"/>
  <c r="I103" i="4"/>
  <c r="C104" i="26"/>
  <c r="C104" i="4"/>
  <c r="D104" i="26"/>
  <c r="D104" i="4"/>
  <c r="E104" i="26"/>
  <c r="E104" i="4"/>
  <c r="F104" i="26"/>
  <c r="F104" i="4"/>
  <c r="G104" i="26"/>
  <c r="G104" i="4"/>
  <c r="H104" i="26"/>
  <c r="H104" i="4"/>
  <c r="I104" i="26"/>
  <c r="I104" i="4"/>
  <c r="C105" i="26"/>
  <c r="C105" i="4"/>
  <c r="D105" i="26"/>
  <c r="D105" i="4"/>
  <c r="E105" i="26"/>
  <c r="E105" i="4"/>
  <c r="F105" i="26"/>
  <c r="F105" i="4"/>
  <c r="G105" i="26"/>
  <c r="G105" i="4"/>
  <c r="H105" i="26"/>
  <c r="H105" i="4"/>
  <c r="I105" i="26"/>
  <c r="I105" i="4"/>
  <c r="C106" i="26"/>
  <c r="C106" i="4"/>
  <c r="D106" i="26"/>
  <c r="D106" i="4"/>
  <c r="E106" i="26"/>
  <c r="E106" i="4"/>
  <c r="F106" i="26"/>
  <c r="F106" i="4"/>
  <c r="G106" i="26"/>
  <c r="G106" i="4"/>
  <c r="H106" i="26"/>
  <c r="H106" i="4"/>
  <c r="I106" i="26"/>
  <c r="I106" i="4"/>
  <c r="C107" i="26"/>
  <c r="C107" i="4"/>
  <c r="D107" i="26"/>
  <c r="D107" i="4"/>
  <c r="E107" i="26"/>
  <c r="E107" i="4"/>
  <c r="F107" i="26"/>
  <c r="F107" i="4"/>
  <c r="G107" i="26"/>
  <c r="G107" i="4"/>
  <c r="H107" i="26"/>
  <c r="H107" i="4"/>
  <c r="I107" i="26"/>
  <c r="I107" i="4"/>
  <c r="C108" i="26"/>
  <c r="C108" i="4"/>
  <c r="D108" i="26"/>
  <c r="D108" i="4"/>
  <c r="E108" i="26"/>
  <c r="E108" i="4"/>
  <c r="F108" i="26"/>
  <c r="F108" i="4"/>
  <c r="G108" i="26"/>
  <c r="G108" i="4"/>
  <c r="H108" i="26"/>
  <c r="H108" i="4"/>
  <c r="I108" i="26"/>
  <c r="I108" i="4"/>
  <c r="C109" i="26"/>
  <c r="C109" i="4"/>
  <c r="D109" i="26"/>
  <c r="D109" i="4"/>
  <c r="E109" i="26"/>
  <c r="E109" i="4"/>
  <c r="F109" i="26"/>
  <c r="F109" i="4"/>
  <c r="G109" i="26"/>
  <c r="G109" i="4"/>
  <c r="H109" i="26"/>
  <c r="H109" i="4"/>
  <c r="I109" i="26"/>
  <c r="I109" i="4"/>
  <c r="C110" i="26"/>
  <c r="C110" i="4"/>
  <c r="D110" i="26"/>
  <c r="D110" i="4"/>
  <c r="E110" i="26"/>
  <c r="E110" i="4"/>
  <c r="F110" i="26"/>
  <c r="F110" i="4"/>
  <c r="G110" i="26"/>
  <c r="G110" i="4"/>
  <c r="H110" i="26"/>
  <c r="H110" i="4"/>
  <c r="I110" i="26"/>
  <c r="I110" i="4"/>
  <c r="C111" i="26"/>
  <c r="C111" i="4"/>
  <c r="D111" i="26"/>
  <c r="D111" i="4"/>
  <c r="E111" i="26"/>
  <c r="E111" i="4"/>
  <c r="F111" i="26"/>
  <c r="F111" i="4"/>
  <c r="G111" i="26"/>
  <c r="G111" i="4"/>
  <c r="H111" i="26"/>
  <c r="H111" i="4"/>
  <c r="I111" i="26"/>
  <c r="I111" i="4"/>
  <c r="C112" i="26"/>
  <c r="C112" i="4"/>
  <c r="D112" i="26"/>
  <c r="D112" i="4"/>
  <c r="E112" i="26"/>
  <c r="E112" i="4"/>
  <c r="F112" i="26"/>
  <c r="F112" i="4"/>
  <c r="G112" i="26"/>
  <c r="G112" i="4"/>
  <c r="H112" i="26"/>
  <c r="H112" i="4"/>
  <c r="I112" i="26"/>
  <c r="I112" i="4"/>
  <c r="C113" i="26"/>
  <c r="C113" i="4"/>
  <c r="D113" i="26"/>
  <c r="D113" i="4"/>
  <c r="E113" i="26"/>
  <c r="E113" i="4"/>
  <c r="F113" i="26"/>
  <c r="F113" i="4"/>
  <c r="G113" i="26"/>
  <c r="G113" i="4"/>
  <c r="H113" i="26"/>
  <c r="H113" i="4"/>
  <c r="I113" i="26"/>
  <c r="I113" i="4"/>
  <c r="C114" i="26"/>
  <c r="C114" i="4"/>
  <c r="D114" i="26"/>
  <c r="D114" i="4"/>
  <c r="E114" i="26"/>
  <c r="E114" i="4"/>
  <c r="F114" i="26"/>
  <c r="F114" i="4"/>
  <c r="G114" i="26"/>
  <c r="G114" i="4"/>
  <c r="H114" i="26"/>
  <c r="H114" i="4"/>
  <c r="I114" i="26"/>
  <c r="I114" i="4"/>
  <c r="C115" i="26"/>
  <c r="C115" i="4"/>
  <c r="D115" i="26"/>
  <c r="D115" i="4"/>
  <c r="E115" i="26"/>
  <c r="E115" i="4"/>
  <c r="F115" i="26"/>
  <c r="F115" i="4"/>
  <c r="G115" i="26"/>
  <c r="G115" i="4"/>
  <c r="H115" i="26"/>
  <c r="H115" i="4"/>
  <c r="I115" i="26"/>
  <c r="I115" i="4"/>
  <c r="C116" i="26"/>
  <c r="C116" i="4"/>
  <c r="D116" i="26"/>
  <c r="D116" i="4"/>
  <c r="E116" i="26"/>
  <c r="E116" i="4"/>
  <c r="F116" i="26"/>
  <c r="F116" i="4"/>
  <c r="G116" i="26"/>
  <c r="G116" i="4"/>
  <c r="H116" i="26"/>
  <c r="H116" i="4"/>
  <c r="I116" i="26"/>
  <c r="I116" i="4"/>
  <c r="C117" i="26"/>
  <c r="C117" i="4"/>
  <c r="D117" i="26"/>
  <c r="D117" i="4"/>
  <c r="E117" i="26"/>
  <c r="E117" i="4"/>
  <c r="F117" i="26"/>
  <c r="F117" i="4"/>
  <c r="G117" i="26"/>
  <c r="G117" i="4"/>
  <c r="H117" i="26"/>
  <c r="H117" i="4"/>
  <c r="I117" i="26"/>
  <c r="I117" i="4"/>
  <c r="C118" i="26"/>
  <c r="C118" i="4"/>
  <c r="D118" i="26"/>
  <c r="D118" i="4"/>
  <c r="E118" i="26"/>
  <c r="E118" i="4"/>
  <c r="F118" i="26"/>
  <c r="F118" i="4"/>
  <c r="G118" i="26"/>
  <c r="G118" i="4"/>
  <c r="H118" i="26"/>
  <c r="H118" i="4"/>
  <c r="I118" i="26"/>
  <c r="I118" i="4"/>
  <c r="C119" i="26"/>
  <c r="C119" i="4"/>
  <c r="D119" i="26"/>
  <c r="D119" i="4"/>
  <c r="E119" i="26"/>
  <c r="E119" i="4"/>
  <c r="F119" i="26"/>
  <c r="F119" i="4"/>
  <c r="G119" i="26"/>
  <c r="G119" i="4"/>
  <c r="H119" i="26"/>
  <c r="H119" i="4"/>
  <c r="I119" i="26"/>
  <c r="I119" i="4"/>
  <c r="C120" i="26"/>
  <c r="C120" i="4"/>
  <c r="D120" i="26"/>
  <c r="D120" i="4"/>
  <c r="E120" i="26"/>
  <c r="E120" i="4"/>
  <c r="F120" i="26"/>
  <c r="F120" i="4"/>
  <c r="G120" i="26"/>
  <c r="G120" i="4"/>
  <c r="H120" i="26"/>
  <c r="H120" i="4"/>
  <c r="I120" i="26"/>
  <c r="I120" i="4"/>
  <c r="C121" i="26"/>
  <c r="C121" i="4"/>
  <c r="D121" i="26"/>
  <c r="D121" i="4"/>
  <c r="E121" i="26"/>
  <c r="E121" i="4"/>
  <c r="F121" i="26"/>
  <c r="F121" i="4"/>
  <c r="G121" i="26"/>
  <c r="G121" i="4"/>
  <c r="H121" i="26"/>
  <c r="H121" i="4"/>
  <c r="I121" i="26"/>
  <c r="I121" i="4"/>
  <c r="C122" i="26"/>
  <c r="C122" i="4"/>
  <c r="D122" i="26"/>
  <c r="D122" i="4"/>
  <c r="E122" i="26"/>
  <c r="E122" i="4"/>
  <c r="F122" i="26"/>
  <c r="F122" i="4"/>
  <c r="G122" i="26"/>
  <c r="G122" i="4"/>
  <c r="H122" i="26"/>
  <c r="H122" i="4"/>
  <c r="I122" i="26"/>
  <c r="I122" i="4"/>
  <c r="C123" i="26"/>
  <c r="C123" i="4"/>
  <c r="D123" i="26"/>
  <c r="D123" i="4"/>
  <c r="E123" i="26"/>
  <c r="E123" i="4"/>
  <c r="F123" i="26"/>
  <c r="F123" i="4"/>
  <c r="G123" i="26"/>
  <c r="G123" i="4"/>
  <c r="H123" i="26"/>
  <c r="H123" i="4"/>
  <c r="I123" i="26"/>
  <c r="I123" i="4"/>
  <c r="C124" i="26"/>
  <c r="C124" i="4"/>
  <c r="D124" i="26"/>
  <c r="D124" i="4"/>
  <c r="E124" i="26"/>
  <c r="E124" i="4"/>
  <c r="F124" i="26"/>
  <c r="F124" i="4"/>
  <c r="G124" i="26"/>
  <c r="G124" i="4"/>
  <c r="H124" i="26"/>
  <c r="H124" i="4"/>
  <c r="I124" i="26"/>
  <c r="I124" i="4"/>
  <c r="C125" i="26"/>
  <c r="C125" i="4"/>
  <c r="D125" i="26"/>
  <c r="D125" i="4"/>
  <c r="E125" i="26"/>
  <c r="E125" i="4"/>
  <c r="F125" i="26"/>
  <c r="F125" i="4"/>
  <c r="G125" i="26"/>
  <c r="G125" i="4"/>
  <c r="H125" i="26"/>
  <c r="H125" i="4"/>
  <c r="I125" i="26"/>
  <c r="I125" i="4"/>
  <c r="C126" i="26"/>
  <c r="C126" i="4"/>
  <c r="D126" i="26"/>
  <c r="D126" i="4"/>
  <c r="E126" i="26"/>
  <c r="E126" i="4"/>
  <c r="F126" i="26"/>
  <c r="F126" i="4"/>
  <c r="G126" i="26"/>
  <c r="G126" i="4"/>
  <c r="H126" i="26"/>
  <c r="H126" i="4"/>
  <c r="I126" i="26"/>
  <c r="I126" i="4"/>
  <c r="C127" i="26"/>
  <c r="C127" i="4"/>
  <c r="D127" i="26"/>
  <c r="D127" i="4"/>
  <c r="E127" i="26"/>
  <c r="E127" i="4"/>
  <c r="F127" i="26"/>
  <c r="F127" i="4"/>
  <c r="G127" i="26"/>
  <c r="G127" i="4"/>
  <c r="H127" i="26"/>
  <c r="H127" i="4"/>
  <c r="I127" i="26"/>
  <c r="I127" i="4"/>
  <c r="C128" i="26"/>
  <c r="C128" i="4"/>
  <c r="D128" i="26"/>
  <c r="D128" i="4"/>
  <c r="E128" i="26"/>
  <c r="E128" i="4"/>
  <c r="F128" i="26"/>
  <c r="F128" i="4"/>
  <c r="G128" i="26"/>
  <c r="G128" i="4"/>
  <c r="H128" i="26"/>
  <c r="H128" i="4"/>
  <c r="I128" i="26"/>
  <c r="I128" i="4"/>
  <c r="C129" i="26"/>
  <c r="C129" i="4"/>
  <c r="D129" i="26"/>
  <c r="D129" i="4"/>
  <c r="E129" i="26"/>
  <c r="E129" i="4"/>
  <c r="F129" i="26"/>
  <c r="F129" i="4"/>
  <c r="G129" i="26"/>
  <c r="G129" i="4"/>
  <c r="H129" i="26"/>
  <c r="H129" i="4"/>
  <c r="I129" i="26"/>
  <c r="I129" i="4"/>
  <c r="C130" i="26"/>
  <c r="C130" i="4"/>
  <c r="D130" i="26"/>
  <c r="D130" i="4"/>
  <c r="E130" i="26"/>
  <c r="E130" i="4"/>
  <c r="F130" i="26"/>
  <c r="F130" i="4"/>
  <c r="G130" i="26"/>
  <c r="G130" i="4"/>
  <c r="H130" i="26"/>
  <c r="H130" i="4"/>
  <c r="I130" i="26"/>
  <c r="I130" i="4"/>
  <c r="C131" i="26"/>
  <c r="C131" i="4"/>
  <c r="D131" i="26"/>
  <c r="D131" i="4"/>
  <c r="E131" i="26"/>
  <c r="E131" i="4"/>
  <c r="F131" i="26"/>
  <c r="F131" i="4"/>
  <c r="G131" i="26"/>
  <c r="G131" i="4"/>
  <c r="H131" i="26"/>
  <c r="H131" i="4"/>
  <c r="I131" i="26"/>
  <c r="I131" i="4"/>
  <c r="C132" i="26"/>
  <c r="C132" i="4"/>
  <c r="D132" i="26"/>
  <c r="D132" i="4"/>
  <c r="E132" i="26"/>
  <c r="E132" i="4"/>
  <c r="F132" i="26"/>
  <c r="F132" i="4"/>
  <c r="G132" i="26"/>
  <c r="G132" i="4"/>
  <c r="H132" i="26"/>
  <c r="H132" i="4"/>
  <c r="I132" i="26"/>
  <c r="I132" i="4"/>
  <c r="C133" i="26"/>
  <c r="C133" i="4"/>
  <c r="D133" i="26"/>
  <c r="D133" i="4"/>
  <c r="E133" i="26"/>
  <c r="E133" i="4"/>
  <c r="F133" i="26"/>
  <c r="F133" i="4"/>
  <c r="G133" i="26"/>
  <c r="G133" i="4"/>
  <c r="H133" i="26"/>
  <c r="H133" i="4"/>
  <c r="I133" i="26"/>
  <c r="I133" i="4"/>
  <c r="C134" i="26"/>
  <c r="C134" i="4"/>
  <c r="D134" i="26"/>
  <c r="D134" i="4"/>
  <c r="E134" i="26"/>
  <c r="E134" i="4"/>
  <c r="F134" i="26"/>
  <c r="F134" i="4"/>
  <c r="G134" i="26"/>
  <c r="G134" i="4"/>
  <c r="H134" i="26"/>
  <c r="H134" i="4"/>
  <c r="I134" i="26"/>
  <c r="I134" i="4"/>
  <c r="C135" i="26"/>
  <c r="C135" i="4"/>
  <c r="D135" i="26"/>
  <c r="D135" i="4"/>
  <c r="E135" i="26"/>
  <c r="E135" i="4"/>
  <c r="F135" i="26"/>
  <c r="F135" i="4"/>
  <c r="G135" i="26"/>
  <c r="G135" i="4"/>
  <c r="H135" i="26"/>
  <c r="H135" i="4"/>
  <c r="I135" i="26"/>
  <c r="I135" i="4"/>
  <c r="C136" i="26"/>
  <c r="C136" i="4"/>
  <c r="D136" i="26"/>
  <c r="D136" i="4"/>
  <c r="E136" i="26"/>
  <c r="E136" i="4"/>
  <c r="F136" i="26"/>
  <c r="F136" i="4"/>
  <c r="G136" i="26"/>
  <c r="G136" i="4"/>
  <c r="H136" i="26"/>
  <c r="H136" i="4"/>
  <c r="I136" i="26"/>
  <c r="I136" i="4"/>
  <c r="C137" i="26"/>
  <c r="C137" i="4"/>
  <c r="D137" i="26"/>
  <c r="D137" i="4"/>
  <c r="E137" i="26"/>
  <c r="E137" i="4"/>
  <c r="F137" i="26"/>
  <c r="F137" i="4"/>
  <c r="G137" i="26"/>
  <c r="G137" i="4"/>
  <c r="H137" i="26"/>
  <c r="H137" i="4"/>
  <c r="I137" i="26"/>
  <c r="I137" i="4"/>
  <c r="C138" i="26"/>
  <c r="C138" i="4"/>
  <c r="D138" i="26"/>
  <c r="D138" i="4"/>
  <c r="E138" i="26"/>
  <c r="E138" i="4"/>
  <c r="F138" i="26"/>
  <c r="F138" i="4"/>
  <c r="G138" i="26"/>
  <c r="G138" i="4"/>
  <c r="H138" i="26"/>
  <c r="H138" i="4"/>
  <c r="I138" i="26"/>
  <c r="I138" i="4"/>
  <c r="C139" i="26"/>
  <c r="C139" i="4"/>
  <c r="D139" i="26"/>
  <c r="D139" i="4"/>
  <c r="E139" i="26"/>
  <c r="E139" i="4"/>
  <c r="F139" i="26"/>
  <c r="F139" i="4"/>
  <c r="G139" i="26"/>
  <c r="G139" i="4"/>
  <c r="H139" i="26"/>
  <c r="H139" i="4"/>
  <c r="I139" i="26"/>
  <c r="I139" i="4"/>
  <c r="C140" i="26"/>
  <c r="C140" i="4"/>
  <c r="D140" i="26"/>
  <c r="D140" i="4"/>
  <c r="E140" i="26"/>
  <c r="E140" i="4"/>
  <c r="F140" i="26"/>
  <c r="F140" i="4"/>
  <c r="G140" i="26"/>
  <c r="G140" i="4"/>
  <c r="H140" i="26"/>
  <c r="H140" i="4"/>
  <c r="I140" i="26"/>
  <c r="I140" i="4"/>
  <c r="C141" i="26"/>
  <c r="C141" i="4"/>
  <c r="D141" i="26"/>
  <c r="D141" i="4"/>
  <c r="E141" i="26"/>
  <c r="E141" i="4"/>
  <c r="F141" i="26"/>
  <c r="F141" i="4"/>
  <c r="G141" i="26"/>
  <c r="G141" i="4"/>
  <c r="H141" i="26"/>
  <c r="H141" i="4"/>
  <c r="I141" i="26"/>
  <c r="I141" i="4"/>
  <c r="D76" i="26"/>
  <c r="D76" i="4"/>
  <c r="E76" i="26"/>
  <c r="E76" i="4"/>
  <c r="F76" i="26"/>
  <c r="F76" i="4"/>
  <c r="G76" i="26"/>
  <c r="G76" i="4"/>
  <c r="H76" i="26"/>
  <c r="H76" i="4"/>
  <c r="I76" i="26"/>
  <c r="I76" i="4"/>
  <c r="C76" i="26"/>
  <c r="C76" i="4"/>
  <c r="C7" i="4"/>
  <c r="D7" i="4"/>
  <c r="E7" i="4"/>
  <c r="F7" i="4"/>
  <c r="G7" i="4"/>
  <c r="H7" i="4"/>
  <c r="I7" i="4"/>
  <c r="C8" i="4"/>
  <c r="D8" i="4"/>
  <c r="E8" i="4"/>
  <c r="F8" i="4"/>
  <c r="G8" i="4"/>
  <c r="H8" i="4"/>
  <c r="I8" i="4"/>
  <c r="C9" i="4"/>
  <c r="D9" i="4"/>
  <c r="E9" i="4"/>
  <c r="F9" i="4"/>
  <c r="G9" i="4"/>
  <c r="H9" i="4"/>
  <c r="I9" i="4"/>
  <c r="C10" i="4"/>
  <c r="D10" i="4"/>
  <c r="E10" i="4"/>
  <c r="F10" i="4"/>
  <c r="G10" i="4"/>
  <c r="H10" i="4"/>
  <c r="I10" i="4"/>
  <c r="C11" i="4"/>
  <c r="D11" i="4"/>
  <c r="E11" i="4"/>
  <c r="F11" i="4"/>
  <c r="G11" i="4"/>
  <c r="H11" i="4"/>
  <c r="I11" i="4"/>
  <c r="C12" i="4"/>
  <c r="D12" i="4"/>
  <c r="E12" i="4"/>
  <c r="F12" i="4"/>
  <c r="G12" i="4"/>
  <c r="H12" i="4"/>
  <c r="I12" i="4"/>
  <c r="C13" i="4"/>
  <c r="D13" i="4"/>
  <c r="E13" i="4"/>
  <c r="F13" i="4"/>
  <c r="G13" i="4"/>
  <c r="H13" i="4"/>
  <c r="I13" i="4"/>
  <c r="C14" i="4"/>
  <c r="D14" i="4"/>
  <c r="E14" i="4"/>
  <c r="F14" i="4"/>
  <c r="G14" i="4"/>
  <c r="H14" i="4"/>
  <c r="I14" i="4"/>
  <c r="C15" i="4"/>
  <c r="D15" i="4"/>
  <c r="E15" i="4"/>
  <c r="F15" i="4"/>
  <c r="G15" i="4"/>
  <c r="H15" i="4"/>
  <c r="I15" i="4"/>
  <c r="C16" i="4"/>
  <c r="D16" i="4"/>
  <c r="E16" i="4"/>
  <c r="F16" i="4"/>
  <c r="G16" i="4"/>
  <c r="H16" i="4"/>
  <c r="I16" i="4"/>
  <c r="C17" i="4"/>
  <c r="D17" i="4"/>
  <c r="E17" i="4"/>
  <c r="F17" i="4"/>
  <c r="G17" i="4"/>
  <c r="H17" i="4"/>
  <c r="I17" i="4"/>
  <c r="C18" i="4"/>
  <c r="D18" i="4"/>
  <c r="E18" i="4"/>
  <c r="F18" i="4"/>
  <c r="G18" i="4"/>
  <c r="H18" i="4"/>
  <c r="I18" i="4"/>
  <c r="C19" i="4"/>
  <c r="D19" i="4"/>
  <c r="E19" i="4"/>
  <c r="F19" i="4"/>
  <c r="G19" i="4"/>
  <c r="H19" i="4"/>
  <c r="I19" i="4"/>
  <c r="C20" i="4"/>
  <c r="D20" i="4"/>
  <c r="E20" i="4"/>
  <c r="F20" i="4"/>
  <c r="G20" i="4"/>
  <c r="H20" i="4"/>
  <c r="I20" i="4"/>
  <c r="C21" i="4"/>
  <c r="D21" i="4"/>
  <c r="E21" i="4"/>
  <c r="F21" i="4"/>
  <c r="G21" i="4"/>
  <c r="H21" i="4"/>
  <c r="I21" i="4"/>
  <c r="C22" i="4"/>
  <c r="D22" i="4"/>
  <c r="E22" i="4"/>
  <c r="F22" i="4"/>
  <c r="G22" i="4"/>
  <c r="H22" i="4"/>
  <c r="I22" i="4"/>
  <c r="C23" i="4"/>
  <c r="D23" i="4"/>
  <c r="E23" i="4"/>
  <c r="F23" i="4"/>
  <c r="G23" i="4"/>
  <c r="H23" i="4"/>
  <c r="I23" i="4"/>
  <c r="C24" i="4"/>
  <c r="D24" i="4"/>
  <c r="E24" i="4"/>
  <c r="F24" i="4"/>
  <c r="G24" i="4"/>
  <c r="H24" i="4"/>
  <c r="I24" i="4"/>
  <c r="C25" i="4"/>
  <c r="D25" i="4"/>
  <c r="E25" i="4"/>
  <c r="F25" i="4"/>
  <c r="G25" i="4"/>
  <c r="H25" i="4"/>
  <c r="I25" i="4"/>
  <c r="C26" i="4"/>
  <c r="D26" i="4"/>
  <c r="E26" i="4"/>
  <c r="F26" i="4"/>
  <c r="G26" i="4"/>
  <c r="H26" i="4"/>
  <c r="I26" i="4"/>
  <c r="C27" i="4"/>
  <c r="D27" i="4"/>
  <c r="E27" i="4"/>
  <c r="F27" i="4"/>
  <c r="G27" i="4"/>
  <c r="H27" i="4"/>
  <c r="I27" i="4"/>
  <c r="C28" i="4"/>
  <c r="D28" i="4"/>
  <c r="E28" i="4"/>
  <c r="F28" i="4"/>
  <c r="G28" i="4"/>
  <c r="H28" i="4"/>
  <c r="I28" i="4"/>
  <c r="C29" i="4"/>
  <c r="D29" i="4"/>
  <c r="E29" i="4"/>
  <c r="F29" i="4"/>
  <c r="G29" i="4"/>
  <c r="H29" i="4"/>
  <c r="I29" i="4"/>
  <c r="C30" i="4"/>
  <c r="D30" i="4"/>
  <c r="E30" i="4"/>
  <c r="F30" i="4"/>
  <c r="G30" i="4"/>
  <c r="H30" i="4"/>
  <c r="I30" i="4"/>
  <c r="C31" i="4"/>
  <c r="D31" i="4"/>
  <c r="E31" i="4"/>
  <c r="F31" i="4"/>
  <c r="G31" i="4"/>
  <c r="H31" i="4"/>
  <c r="I31" i="4"/>
  <c r="C32" i="4"/>
  <c r="D32" i="4"/>
  <c r="E32" i="4"/>
  <c r="F32" i="4"/>
  <c r="G32" i="4"/>
  <c r="H32" i="4"/>
  <c r="I32" i="4"/>
  <c r="C33" i="4"/>
  <c r="D33" i="4"/>
  <c r="E33" i="4"/>
  <c r="F33" i="4"/>
  <c r="G33" i="4"/>
  <c r="H33" i="4"/>
  <c r="I33" i="4"/>
  <c r="C34" i="4"/>
  <c r="D34" i="4"/>
  <c r="E34" i="4"/>
  <c r="F34" i="4"/>
  <c r="G34" i="4"/>
  <c r="H34" i="4"/>
  <c r="I34" i="4"/>
  <c r="C35" i="4"/>
  <c r="D35" i="4"/>
  <c r="E35" i="4"/>
  <c r="F35" i="4"/>
  <c r="G35" i="4"/>
  <c r="H35" i="4"/>
  <c r="I35" i="4"/>
  <c r="C36" i="4"/>
  <c r="D36" i="4"/>
  <c r="E36" i="4"/>
  <c r="F36" i="4"/>
  <c r="G36" i="4"/>
  <c r="H36" i="4"/>
  <c r="I36" i="4"/>
  <c r="C37" i="4"/>
  <c r="D37" i="4"/>
  <c r="E37" i="4"/>
  <c r="F37" i="4"/>
  <c r="G37" i="4"/>
  <c r="H37" i="4"/>
  <c r="I37" i="4"/>
  <c r="C38" i="4"/>
  <c r="D38" i="4"/>
  <c r="E38" i="4"/>
  <c r="F38" i="4"/>
  <c r="G38" i="4"/>
  <c r="H38" i="4"/>
  <c r="I38" i="4"/>
  <c r="C39" i="4"/>
  <c r="D39" i="4"/>
  <c r="E39" i="4"/>
  <c r="F39" i="4"/>
  <c r="G39" i="4"/>
  <c r="H39" i="4"/>
  <c r="I39" i="4"/>
  <c r="C40" i="4"/>
  <c r="D40" i="4"/>
  <c r="E40" i="4"/>
  <c r="F40" i="4"/>
  <c r="G40" i="4"/>
  <c r="H40" i="4"/>
  <c r="I40" i="4"/>
  <c r="C41" i="4"/>
  <c r="D41" i="4"/>
  <c r="E41" i="4"/>
  <c r="F41" i="4"/>
  <c r="G41" i="4"/>
  <c r="H41" i="4"/>
  <c r="I41" i="4"/>
  <c r="C42" i="4"/>
  <c r="D42" i="4"/>
  <c r="E42" i="4"/>
  <c r="F42" i="4"/>
  <c r="G42" i="4"/>
  <c r="H42" i="4"/>
  <c r="I42" i="4"/>
  <c r="C43" i="4"/>
  <c r="D43" i="4"/>
  <c r="E43" i="4"/>
  <c r="F43" i="4"/>
  <c r="G43" i="4"/>
  <c r="H43" i="4"/>
  <c r="I43" i="4"/>
  <c r="C44" i="4"/>
  <c r="D44" i="4"/>
  <c r="E44" i="4"/>
  <c r="F44" i="4"/>
  <c r="G44" i="4"/>
  <c r="H44" i="4"/>
  <c r="I44" i="4"/>
  <c r="C45" i="4"/>
  <c r="D45" i="4"/>
  <c r="E45" i="4"/>
  <c r="F45" i="4"/>
  <c r="G45" i="4"/>
  <c r="H45" i="4"/>
  <c r="I45" i="4"/>
  <c r="C46" i="4"/>
  <c r="D46" i="4"/>
  <c r="E46" i="4"/>
  <c r="F46" i="4"/>
  <c r="G46" i="4"/>
  <c r="H46" i="4"/>
  <c r="I46" i="4"/>
  <c r="C47" i="4"/>
  <c r="D47" i="4"/>
  <c r="E47" i="4"/>
  <c r="F47" i="4"/>
  <c r="G47" i="4"/>
  <c r="H47" i="4"/>
  <c r="I47" i="4"/>
  <c r="C48" i="4"/>
  <c r="D48" i="4"/>
  <c r="E48" i="4"/>
  <c r="F48" i="4"/>
  <c r="G48" i="4"/>
  <c r="H48" i="4"/>
  <c r="I48" i="4"/>
  <c r="C49" i="4"/>
  <c r="D49" i="4"/>
  <c r="E49" i="4"/>
  <c r="F49" i="4"/>
  <c r="G49" i="4"/>
  <c r="H49" i="4"/>
  <c r="I49" i="4"/>
  <c r="C50" i="4"/>
  <c r="D50" i="4"/>
  <c r="E50" i="4"/>
  <c r="F50" i="4"/>
  <c r="G50" i="4"/>
  <c r="H50" i="4"/>
  <c r="I50" i="4"/>
  <c r="C51" i="4"/>
  <c r="D51" i="4"/>
  <c r="E51" i="4"/>
  <c r="F51" i="4"/>
  <c r="G51" i="4"/>
  <c r="H51" i="4"/>
  <c r="I51" i="4"/>
  <c r="C52" i="4"/>
  <c r="D52" i="4"/>
  <c r="E52" i="4"/>
  <c r="F52" i="4"/>
  <c r="G52" i="4"/>
  <c r="H52" i="4"/>
  <c r="I52" i="4"/>
  <c r="C53" i="4"/>
  <c r="D53" i="4"/>
  <c r="E53" i="4"/>
  <c r="F53" i="4"/>
  <c r="G53" i="4"/>
  <c r="H53" i="4"/>
  <c r="I53" i="4"/>
  <c r="C54" i="4"/>
  <c r="D54" i="4"/>
  <c r="E54" i="4"/>
  <c r="F54" i="4"/>
  <c r="G54" i="4"/>
  <c r="H54" i="4"/>
  <c r="I54" i="4"/>
  <c r="C55" i="4"/>
  <c r="D55" i="4"/>
  <c r="E55" i="4"/>
  <c r="F55" i="4"/>
  <c r="G55" i="4"/>
  <c r="H55" i="4"/>
  <c r="I55" i="4"/>
  <c r="C56" i="4"/>
  <c r="D56" i="4"/>
  <c r="E56" i="4"/>
  <c r="F56" i="4"/>
  <c r="G56" i="4"/>
  <c r="H56" i="4"/>
  <c r="I56" i="4"/>
  <c r="C57" i="4"/>
  <c r="D57" i="4"/>
  <c r="E57" i="4"/>
  <c r="F57" i="4"/>
  <c r="G57" i="4"/>
  <c r="H57" i="4"/>
  <c r="I57" i="4"/>
  <c r="C58" i="4"/>
  <c r="D58" i="4"/>
  <c r="E58" i="4"/>
  <c r="F58" i="4"/>
  <c r="G58" i="4"/>
  <c r="H58" i="4"/>
  <c r="I58" i="4"/>
  <c r="C59" i="4"/>
  <c r="D59" i="4"/>
  <c r="E59" i="4"/>
  <c r="F59" i="4"/>
  <c r="G59" i="4"/>
  <c r="H59" i="4"/>
  <c r="I59" i="4"/>
  <c r="C60" i="4"/>
  <c r="D60" i="4"/>
  <c r="E60" i="4"/>
  <c r="F60" i="4"/>
  <c r="G60" i="4"/>
  <c r="H60" i="4"/>
  <c r="I60" i="4"/>
  <c r="C61" i="4"/>
  <c r="D61" i="4"/>
  <c r="E61" i="4"/>
  <c r="F61" i="4"/>
  <c r="G61" i="4"/>
  <c r="H61" i="4"/>
  <c r="I61" i="4"/>
  <c r="C62" i="4"/>
  <c r="D62" i="4"/>
  <c r="E62" i="4"/>
  <c r="F62" i="4"/>
  <c r="G62" i="4"/>
  <c r="H62" i="4"/>
  <c r="I62" i="4"/>
  <c r="C63" i="4"/>
  <c r="D63" i="4"/>
  <c r="E63" i="4"/>
  <c r="F63" i="4"/>
  <c r="G63" i="4"/>
  <c r="H63" i="4"/>
  <c r="I63" i="4"/>
  <c r="C64" i="4"/>
  <c r="D64" i="4"/>
  <c r="E64" i="4"/>
  <c r="F64" i="4"/>
  <c r="G64" i="4"/>
  <c r="H64" i="4"/>
  <c r="I64" i="4"/>
  <c r="C65" i="4"/>
  <c r="D65" i="4"/>
  <c r="E65" i="4"/>
  <c r="F65" i="4"/>
  <c r="G65" i="4"/>
  <c r="H65" i="4"/>
  <c r="I65" i="4"/>
  <c r="C66" i="4"/>
  <c r="D66" i="4"/>
  <c r="E66" i="4"/>
  <c r="F66" i="4"/>
  <c r="G66" i="4"/>
  <c r="H66" i="4"/>
  <c r="I66" i="4"/>
  <c r="C67" i="4"/>
  <c r="D67" i="4"/>
  <c r="E67" i="4"/>
  <c r="F67" i="4"/>
  <c r="G67" i="4"/>
  <c r="H67" i="4"/>
  <c r="I67" i="4"/>
  <c r="C68" i="4"/>
  <c r="D68" i="4"/>
  <c r="E68" i="4"/>
  <c r="F68" i="4"/>
  <c r="G68" i="4"/>
  <c r="H68" i="4"/>
  <c r="I68" i="4"/>
  <c r="C69" i="4"/>
  <c r="D69" i="4"/>
  <c r="E69" i="4"/>
  <c r="F69" i="4"/>
  <c r="G69" i="4"/>
  <c r="H69" i="4"/>
  <c r="I69" i="4"/>
  <c r="C70" i="4"/>
  <c r="D70" i="4"/>
  <c r="E70" i="4"/>
  <c r="F70" i="4"/>
  <c r="G70" i="4"/>
  <c r="H70" i="4"/>
  <c r="I70" i="4"/>
  <c r="C71" i="4"/>
  <c r="D71" i="4"/>
  <c r="E71" i="4"/>
  <c r="F71" i="4"/>
  <c r="G71" i="4"/>
  <c r="H71" i="4"/>
  <c r="I71" i="4"/>
  <c r="D6" i="4"/>
  <c r="E6" i="4"/>
  <c r="F6" i="4"/>
  <c r="G6" i="4"/>
  <c r="H6" i="4"/>
  <c r="I6" i="4"/>
  <c r="C6" i="4"/>
  <c r="H23" i="15"/>
  <c r="L21" i="18"/>
  <c r="L21" i="16"/>
  <c r="L21" i="17"/>
  <c r="L21" i="24"/>
  <c r="J18" i="21"/>
  <c r="M49" i="21"/>
  <c r="L49" i="21"/>
  <c r="K49" i="21"/>
  <c r="J49" i="21"/>
  <c r="I49" i="21"/>
  <c r="J16" i="21"/>
  <c r="M48" i="21"/>
  <c r="L48" i="21"/>
  <c r="K48" i="21"/>
  <c r="J48" i="21"/>
  <c r="I48" i="21"/>
  <c r="H48" i="21"/>
  <c r="I50" i="21"/>
  <c r="J50" i="21"/>
  <c r="K50" i="21"/>
  <c r="L50" i="21"/>
  <c r="M50" i="21"/>
  <c r="I51" i="21"/>
  <c r="J51" i="21"/>
  <c r="K51" i="21"/>
  <c r="L51" i="21"/>
  <c r="M51" i="21"/>
  <c r="H49" i="21"/>
  <c r="H51" i="21"/>
  <c r="H50" i="21"/>
  <c r="M34" i="21"/>
  <c r="M33" i="21"/>
  <c r="L34" i="21"/>
  <c r="L33" i="21"/>
  <c r="K34" i="21"/>
  <c r="K33" i="21"/>
  <c r="J34" i="21"/>
  <c r="J33" i="21"/>
  <c r="I34" i="21"/>
  <c r="I33" i="21"/>
  <c r="I35" i="21"/>
  <c r="J35" i="21"/>
  <c r="K35" i="21"/>
  <c r="L35" i="21"/>
  <c r="M35" i="21"/>
  <c r="I36" i="21"/>
  <c r="J36" i="21"/>
  <c r="K36" i="21"/>
  <c r="L36" i="21"/>
  <c r="M36" i="21"/>
  <c r="H34" i="21"/>
  <c r="H33" i="21"/>
  <c r="H36" i="21"/>
  <c r="H35" i="21"/>
  <c r="C560" i="28"/>
  <c r="D560" i="28"/>
  <c r="E595" i="28"/>
  <c r="F595" i="28"/>
  <c r="G560" i="28"/>
  <c r="H560" i="28"/>
  <c r="C596" i="28"/>
  <c r="D510" i="28"/>
  <c r="E561" i="28"/>
  <c r="F561" i="28"/>
  <c r="G596" i="28"/>
  <c r="H510" i="28"/>
  <c r="C562" i="28"/>
  <c r="D562" i="28"/>
  <c r="E597" i="28"/>
  <c r="F597" i="28"/>
  <c r="G562" i="28"/>
  <c r="H562" i="28"/>
  <c r="C598" i="28"/>
  <c r="D512" i="28"/>
  <c r="E563" i="28"/>
  <c r="F563" i="28"/>
  <c r="G598" i="28"/>
  <c r="H512" i="28"/>
  <c r="C564" i="28"/>
  <c r="D564" i="28"/>
  <c r="E599" i="28"/>
  <c r="F599" i="28"/>
  <c r="G564" i="28"/>
  <c r="H564" i="28"/>
  <c r="C600" i="28"/>
  <c r="D600" i="28"/>
  <c r="E565" i="28"/>
  <c r="F565" i="28"/>
  <c r="G600" i="28"/>
  <c r="H600" i="28"/>
  <c r="C566" i="28"/>
  <c r="D566" i="28"/>
  <c r="E601" i="28"/>
  <c r="F515" i="28"/>
  <c r="G566" i="28"/>
  <c r="H566" i="28"/>
  <c r="C602" i="28"/>
  <c r="D602" i="28"/>
  <c r="E567" i="28"/>
  <c r="F567" i="28"/>
  <c r="G602" i="28"/>
  <c r="H602" i="28"/>
  <c r="C568" i="28"/>
  <c r="D568" i="28"/>
  <c r="E603" i="28"/>
  <c r="F517" i="28"/>
  <c r="G568" i="28"/>
  <c r="H568" i="28"/>
  <c r="C604" i="28"/>
  <c r="D604" i="28"/>
  <c r="E569" i="28"/>
  <c r="F569" i="28"/>
  <c r="G604" i="28"/>
  <c r="H604" i="28"/>
  <c r="C570" i="28"/>
  <c r="D570" i="28"/>
  <c r="E605" i="28"/>
  <c r="F519" i="28"/>
  <c r="G570" i="28"/>
  <c r="H570" i="28"/>
  <c r="C606" i="28"/>
  <c r="D606" i="28"/>
  <c r="E571" i="28"/>
  <c r="F571" i="28"/>
  <c r="G606" i="28"/>
  <c r="H606" i="28"/>
  <c r="C572" i="28"/>
  <c r="D572" i="28"/>
  <c r="E607" i="28"/>
  <c r="F521" i="28"/>
  <c r="G572" i="28"/>
  <c r="H572" i="28"/>
  <c r="C608" i="28"/>
  <c r="D608" i="28"/>
  <c r="E573" i="28"/>
  <c r="F573" i="28"/>
  <c r="G608" i="28"/>
  <c r="H608" i="28"/>
  <c r="C574" i="28"/>
  <c r="D574" i="28"/>
  <c r="E609" i="28"/>
  <c r="F609" i="28"/>
  <c r="G574" i="28"/>
  <c r="H574" i="28"/>
  <c r="C610" i="28"/>
  <c r="D610" i="28"/>
  <c r="E575" i="28"/>
  <c r="M16" i="21"/>
  <c r="K32" i="21"/>
  <c r="G610" i="28"/>
  <c r="H610" i="28"/>
  <c r="C576" i="28"/>
  <c r="D576" i="28"/>
  <c r="E611" i="28"/>
  <c r="F525" i="28"/>
  <c r="G576" i="28"/>
  <c r="H576" i="28"/>
  <c r="C612" i="28"/>
  <c r="D612" i="28"/>
  <c r="E577" i="28"/>
  <c r="F577" i="28"/>
  <c r="G612" i="28"/>
  <c r="H612" i="28"/>
  <c r="C578" i="28"/>
  <c r="D578" i="28"/>
  <c r="E613" i="28"/>
  <c r="F527" i="28"/>
  <c r="G578" i="28"/>
  <c r="H578" i="28"/>
  <c r="C614" i="28"/>
  <c r="D614" i="28"/>
  <c r="E579" i="28"/>
  <c r="F579" i="28"/>
  <c r="G614" i="28"/>
  <c r="H614" i="28"/>
  <c r="C580" i="28"/>
  <c r="D580" i="28"/>
  <c r="E615" i="28"/>
  <c r="F529" i="28"/>
  <c r="G580" i="28"/>
  <c r="H580" i="28"/>
  <c r="C616" i="28"/>
  <c r="D616" i="28"/>
  <c r="E581" i="28"/>
  <c r="F581" i="28"/>
  <c r="G616" i="28"/>
  <c r="H616" i="28"/>
  <c r="C582" i="28"/>
  <c r="D582" i="28"/>
  <c r="E617" i="28"/>
  <c r="F531" i="28"/>
  <c r="G582" i="28"/>
  <c r="H582" i="28"/>
  <c r="C618" i="28"/>
  <c r="D618" i="28"/>
  <c r="E583" i="28"/>
  <c r="F583" i="28"/>
  <c r="G618" i="28"/>
  <c r="H618" i="28"/>
  <c r="C584" i="28"/>
  <c r="D584" i="28"/>
  <c r="E619" i="28"/>
  <c r="F619" i="28"/>
  <c r="G584" i="28"/>
  <c r="H584" i="28"/>
  <c r="C620" i="28"/>
  <c r="D620" i="28"/>
  <c r="E585" i="28"/>
  <c r="F585" i="28"/>
  <c r="G620" i="28"/>
  <c r="H620" i="28"/>
  <c r="F535" i="28"/>
  <c r="D536" i="28"/>
  <c r="H536" i="28"/>
  <c r="D559" i="28"/>
  <c r="E559" i="28"/>
  <c r="F594" i="28"/>
  <c r="G594" i="28"/>
  <c r="H508" i="28"/>
  <c r="C559" i="28"/>
  <c r="T551" i="28"/>
  <c r="S551" i="28"/>
  <c r="R551" i="28"/>
  <c r="Q551" i="28"/>
  <c r="P551" i="28"/>
  <c r="O551" i="28"/>
  <c r="N551" i="28"/>
  <c r="M551" i="28"/>
  <c r="L551" i="28"/>
  <c r="K551" i="28"/>
  <c r="J551" i="28"/>
  <c r="I551" i="28"/>
  <c r="H551" i="28"/>
  <c r="G551" i="28"/>
  <c r="F551" i="28"/>
  <c r="E551" i="28"/>
  <c r="D551" i="28"/>
  <c r="C551" i="28"/>
  <c r="T550" i="28"/>
  <c r="S550" i="28"/>
  <c r="R550" i="28"/>
  <c r="Q550" i="28"/>
  <c r="P550" i="28"/>
  <c r="O550" i="28"/>
  <c r="N550" i="28"/>
  <c r="M550" i="28"/>
  <c r="L550" i="28"/>
  <c r="K550" i="28"/>
  <c r="J550" i="28"/>
  <c r="I550" i="28"/>
  <c r="H550" i="28"/>
  <c r="G550" i="28"/>
  <c r="F550" i="28"/>
  <c r="E550" i="28"/>
  <c r="D550" i="28"/>
  <c r="C550" i="28"/>
  <c r="G536" i="28"/>
  <c r="F536" i="28"/>
  <c r="E536" i="28"/>
  <c r="C536" i="28"/>
  <c r="H535" i="28"/>
  <c r="G535" i="28"/>
  <c r="E535" i="28"/>
  <c r="D535" i="28"/>
  <c r="C535" i="28"/>
  <c r="H533" i="28"/>
  <c r="G533" i="28"/>
  <c r="D531" i="28"/>
  <c r="C531" i="28"/>
  <c r="H529" i="28"/>
  <c r="G529" i="28"/>
  <c r="D527" i="28"/>
  <c r="C527" i="28"/>
  <c r="H525" i="28"/>
  <c r="G525" i="28"/>
  <c r="D523" i="28"/>
  <c r="C523" i="28"/>
  <c r="H521" i="28"/>
  <c r="G521" i="28"/>
  <c r="D519" i="28"/>
  <c r="C519" i="28"/>
  <c r="H517" i="28"/>
  <c r="G517" i="28"/>
  <c r="D515" i="28"/>
  <c r="C515" i="28"/>
  <c r="H513" i="28"/>
  <c r="G513" i="28"/>
  <c r="G534" i="28"/>
  <c r="C534" i="28"/>
  <c r="F534" i="28"/>
  <c r="E534" i="28"/>
  <c r="D533" i="28"/>
  <c r="C533" i="28"/>
  <c r="E533" i="28"/>
  <c r="G532" i="28"/>
  <c r="C532" i="28"/>
  <c r="F532" i="28"/>
  <c r="E532" i="28"/>
  <c r="H531" i="28"/>
  <c r="G531" i="28"/>
  <c r="E531" i="28"/>
  <c r="G530" i="28"/>
  <c r="C530" i="28"/>
  <c r="F530" i="28"/>
  <c r="E530" i="28"/>
  <c r="D529" i="28"/>
  <c r="C529" i="28"/>
  <c r="E529" i="28"/>
  <c r="G528" i="28"/>
  <c r="C528" i="28"/>
  <c r="F528" i="28"/>
  <c r="E528" i="28"/>
  <c r="H527" i="28"/>
  <c r="G527" i="28"/>
  <c r="E527" i="28"/>
  <c r="G526" i="28"/>
  <c r="C526" i="28"/>
  <c r="F526" i="28"/>
  <c r="E526" i="28"/>
  <c r="D525" i="28"/>
  <c r="C525" i="28"/>
  <c r="E525" i="28"/>
  <c r="G524" i="28"/>
  <c r="L47" i="21"/>
  <c r="C524" i="28"/>
  <c r="H47" i="21"/>
  <c r="F524" i="28"/>
  <c r="K47" i="21"/>
  <c r="E524" i="28"/>
  <c r="J47" i="21"/>
  <c r="H523" i="28"/>
  <c r="G523" i="28"/>
  <c r="E523" i="28"/>
  <c r="G522" i="28"/>
  <c r="C522" i="28"/>
  <c r="F522" i="28"/>
  <c r="E522" i="28"/>
  <c r="D521" i="28"/>
  <c r="C521" i="28"/>
  <c r="E521" i="28"/>
  <c r="G520" i="28"/>
  <c r="C520" i="28"/>
  <c r="F520" i="28"/>
  <c r="E520" i="28"/>
  <c r="H519" i="28"/>
  <c r="G519" i="28"/>
  <c r="E519" i="28"/>
  <c r="G518" i="28"/>
  <c r="C518" i="28"/>
  <c r="F518" i="28"/>
  <c r="E518" i="28"/>
  <c r="D517" i="28"/>
  <c r="C517" i="28"/>
  <c r="E517" i="28"/>
  <c r="G516" i="28"/>
  <c r="C516" i="28"/>
  <c r="F516" i="28"/>
  <c r="E516" i="28"/>
  <c r="H515" i="28"/>
  <c r="G515" i="28"/>
  <c r="E515" i="28"/>
  <c r="G514" i="28"/>
  <c r="C514" i="28"/>
  <c r="F514" i="28"/>
  <c r="E514" i="28"/>
  <c r="D513" i="28"/>
  <c r="C513" i="28"/>
  <c r="E513" i="28"/>
  <c r="F512" i="28"/>
  <c r="E512" i="28"/>
  <c r="G512" i="28"/>
  <c r="C512" i="28"/>
  <c r="E511" i="28"/>
  <c r="H511" i="28"/>
  <c r="G511" i="28"/>
  <c r="D511" i="28"/>
  <c r="C511" i="28"/>
  <c r="F510" i="28"/>
  <c r="E510" i="28"/>
  <c r="G510" i="28"/>
  <c r="C510" i="28"/>
  <c r="E509" i="28"/>
  <c r="H509" i="28"/>
  <c r="G509" i="28"/>
  <c r="D509" i="28"/>
  <c r="C509" i="28"/>
  <c r="F508" i="28"/>
  <c r="E508" i="28"/>
  <c r="G508" i="28"/>
  <c r="H469" i="28"/>
  <c r="G469" i="28"/>
  <c r="F469" i="28"/>
  <c r="E469" i="28"/>
  <c r="D469" i="28"/>
  <c r="C469" i="28"/>
  <c r="H468" i="28"/>
  <c r="G468" i="28"/>
  <c r="F468" i="28"/>
  <c r="E468" i="28"/>
  <c r="D468" i="28"/>
  <c r="C468" i="28"/>
  <c r="H467" i="28"/>
  <c r="G467" i="28"/>
  <c r="F467" i="28"/>
  <c r="E467" i="28"/>
  <c r="D467" i="28"/>
  <c r="C467" i="28"/>
  <c r="H466" i="28"/>
  <c r="G466" i="28"/>
  <c r="F466" i="28"/>
  <c r="E466" i="28"/>
  <c r="D466" i="28"/>
  <c r="C466" i="28"/>
  <c r="H465" i="28"/>
  <c r="G465" i="28"/>
  <c r="F465" i="28"/>
  <c r="E465" i="28"/>
  <c r="D465" i="28"/>
  <c r="C465" i="28"/>
  <c r="H464" i="28"/>
  <c r="G464" i="28"/>
  <c r="F464" i="28"/>
  <c r="E464" i="28"/>
  <c r="D464" i="28"/>
  <c r="C464" i="28"/>
  <c r="H463" i="28"/>
  <c r="G463" i="28"/>
  <c r="F463" i="28"/>
  <c r="E463" i="28"/>
  <c r="D463" i="28"/>
  <c r="C463" i="28"/>
  <c r="H462" i="28"/>
  <c r="G462" i="28"/>
  <c r="F462" i="28"/>
  <c r="E462" i="28"/>
  <c r="D462" i="28"/>
  <c r="C462" i="28"/>
  <c r="H461" i="28"/>
  <c r="G461" i="28"/>
  <c r="F461" i="28"/>
  <c r="E461" i="28"/>
  <c r="D461" i="28"/>
  <c r="C461" i="28"/>
  <c r="H460" i="28"/>
  <c r="G460" i="28"/>
  <c r="F460" i="28"/>
  <c r="E460" i="28"/>
  <c r="D460" i="28"/>
  <c r="C460" i="28"/>
  <c r="H459" i="28"/>
  <c r="G459" i="28"/>
  <c r="F459" i="28"/>
  <c r="E459" i="28"/>
  <c r="D459" i="28"/>
  <c r="C459" i="28"/>
  <c r="H458" i="28"/>
  <c r="G458" i="28"/>
  <c r="F458" i="28"/>
  <c r="E458" i="28"/>
  <c r="D458" i="28"/>
  <c r="C458" i="28"/>
  <c r="H457" i="28"/>
  <c r="G457" i="28"/>
  <c r="F457" i="28"/>
  <c r="E457" i="28"/>
  <c r="D457" i="28"/>
  <c r="C457" i="28"/>
  <c r="H456" i="28"/>
  <c r="G456" i="28"/>
  <c r="F456" i="28"/>
  <c r="E456" i="28"/>
  <c r="D456" i="28"/>
  <c r="C456" i="28"/>
  <c r="H455" i="28"/>
  <c r="G455" i="28"/>
  <c r="F455" i="28"/>
  <c r="E455" i="28"/>
  <c r="D455" i="28"/>
  <c r="C455" i="28"/>
  <c r="H454" i="28"/>
  <c r="G454" i="28"/>
  <c r="F454" i="28"/>
  <c r="E454" i="28"/>
  <c r="D454" i="28"/>
  <c r="C454" i="28"/>
  <c r="H453" i="28"/>
  <c r="G453" i="28"/>
  <c r="F453" i="28"/>
  <c r="E453" i="28"/>
  <c r="D453" i="28"/>
  <c r="C453" i="28"/>
  <c r="H452" i="28"/>
  <c r="G452" i="28"/>
  <c r="F452" i="28"/>
  <c r="E452" i="28"/>
  <c r="D452" i="28"/>
  <c r="C452" i="28"/>
  <c r="H451" i="28"/>
  <c r="G451" i="28"/>
  <c r="F451" i="28"/>
  <c r="E451" i="28"/>
  <c r="D451" i="28"/>
  <c r="C451" i="28"/>
  <c r="H450" i="28"/>
  <c r="G450" i="28"/>
  <c r="F450" i="28"/>
  <c r="E450" i="28"/>
  <c r="D450" i="28"/>
  <c r="C450" i="28"/>
  <c r="H449" i="28"/>
  <c r="G449" i="28"/>
  <c r="F449" i="28"/>
  <c r="E449" i="28"/>
  <c r="D449" i="28"/>
  <c r="C449" i="28"/>
  <c r="H448" i="28"/>
  <c r="G448" i="28"/>
  <c r="F448" i="28"/>
  <c r="E448" i="28"/>
  <c r="D448" i="28"/>
  <c r="C448" i="28"/>
  <c r="H447" i="28"/>
  <c r="G447" i="28"/>
  <c r="F447" i="28"/>
  <c r="E447" i="28"/>
  <c r="D447" i="28"/>
  <c r="C447" i="28"/>
  <c r="H446" i="28"/>
  <c r="G446" i="28"/>
  <c r="F446" i="28"/>
  <c r="E446" i="28"/>
  <c r="D446" i="28"/>
  <c r="C446" i="28"/>
  <c r="H445" i="28"/>
  <c r="G445" i="28"/>
  <c r="F445" i="28"/>
  <c r="E445" i="28"/>
  <c r="D445" i="28"/>
  <c r="C445" i="28"/>
  <c r="H444" i="28"/>
  <c r="G444" i="28"/>
  <c r="F444" i="28"/>
  <c r="E444" i="28"/>
  <c r="D444" i="28"/>
  <c r="C444" i="28"/>
  <c r="H443" i="28"/>
  <c r="G443" i="28"/>
  <c r="F443" i="28"/>
  <c r="E443" i="28"/>
  <c r="D443" i="28"/>
  <c r="C443" i="28"/>
  <c r="H442" i="28"/>
  <c r="G442" i="28"/>
  <c r="F442" i="28"/>
  <c r="E442" i="28"/>
  <c r="D442" i="28"/>
  <c r="C442" i="28"/>
  <c r="H441" i="28"/>
  <c r="G441" i="28"/>
  <c r="F441" i="28"/>
  <c r="E441" i="28"/>
  <c r="D441" i="28"/>
  <c r="C441" i="28"/>
  <c r="H402" i="28"/>
  <c r="G402" i="28"/>
  <c r="F402" i="28"/>
  <c r="E402" i="28"/>
  <c r="D402" i="28"/>
  <c r="C402" i="28"/>
  <c r="H401" i="28"/>
  <c r="G401" i="28"/>
  <c r="F401" i="28"/>
  <c r="E401" i="28"/>
  <c r="D401" i="28"/>
  <c r="C401" i="28"/>
  <c r="H400" i="28"/>
  <c r="G400" i="28"/>
  <c r="F400" i="28"/>
  <c r="E400" i="28"/>
  <c r="D400" i="28"/>
  <c r="C400" i="28"/>
  <c r="H399" i="28"/>
  <c r="G399" i="28"/>
  <c r="F399" i="28"/>
  <c r="E399" i="28"/>
  <c r="D399" i="28"/>
  <c r="C399" i="28"/>
  <c r="H398" i="28"/>
  <c r="G398" i="28"/>
  <c r="F398" i="28"/>
  <c r="E398" i="28"/>
  <c r="D398" i="28"/>
  <c r="C398" i="28"/>
  <c r="H397" i="28"/>
  <c r="G397" i="28"/>
  <c r="F397" i="28"/>
  <c r="E397" i="28"/>
  <c r="D397" i="28"/>
  <c r="C397" i="28"/>
  <c r="H396" i="28"/>
  <c r="G396" i="28"/>
  <c r="F396" i="28"/>
  <c r="E396" i="28"/>
  <c r="D396" i="28"/>
  <c r="C396" i="28"/>
  <c r="H395" i="28"/>
  <c r="G395" i="28"/>
  <c r="F395" i="28"/>
  <c r="E395" i="28"/>
  <c r="D395" i="28"/>
  <c r="C395" i="28"/>
  <c r="H394" i="28"/>
  <c r="G394" i="28"/>
  <c r="F394" i="28"/>
  <c r="E394" i="28"/>
  <c r="D394" i="28"/>
  <c r="C394" i="28"/>
  <c r="H393" i="28"/>
  <c r="G393" i="28"/>
  <c r="F393" i="28"/>
  <c r="E393" i="28"/>
  <c r="D393" i="28"/>
  <c r="C393" i="28"/>
  <c r="H392" i="28"/>
  <c r="G392" i="28"/>
  <c r="F392" i="28"/>
  <c r="E392" i="28"/>
  <c r="D392" i="28"/>
  <c r="C392" i="28"/>
  <c r="H391" i="28"/>
  <c r="G391" i="28"/>
  <c r="F391" i="28"/>
  <c r="E391" i="28"/>
  <c r="D391" i="28"/>
  <c r="C391" i="28"/>
  <c r="H390" i="28"/>
  <c r="G390" i="28"/>
  <c r="F390" i="28"/>
  <c r="E390" i="28"/>
  <c r="D390" i="28"/>
  <c r="C390" i="28"/>
  <c r="H389" i="28"/>
  <c r="G389" i="28"/>
  <c r="F389" i="28"/>
  <c r="E389" i="28"/>
  <c r="D389" i="28"/>
  <c r="C389" i="28"/>
  <c r="H388" i="28"/>
  <c r="G388" i="28"/>
  <c r="F388" i="28"/>
  <c r="E388" i="28"/>
  <c r="D388" i="28"/>
  <c r="C388" i="28"/>
  <c r="H387" i="28"/>
  <c r="G387" i="28"/>
  <c r="F387" i="28"/>
  <c r="E387" i="28"/>
  <c r="D387" i="28"/>
  <c r="C387" i="28"/>
  <c r="H386" i="28"/>
  <c r="G386" i="28"/>
  <c r="F386" i="28"/>
  <c r="E386" i="28"/>
  <c r="D386" i="28"/>
  <c r="C386" i="28"/>
  <c r="H385" i="28"/>
  <c r="G385" i="28"/>
  <c r="F385" i="28"/>
  <c r="E385" i="28"/>
  <c r="D385" i="28"/>
  <c r="C385" i="28"/>
  <c r="H384" i="28"/>
  <c r="G384" i="28"/>
  <c r="F384" i="28"/>
  <c r="E384" i="28"/>
  <c r="D384" i="28"/>
  <c r="C384" i="28"/>
  <c r="H383" i="28"/>
  <c r="G383" i="28"/>
  <c r="F383" i="28"/>
  <c r="E383" i="28"/>
  <c r="D383" i="28"/>
  <c r="C383" i="28"/>
  <c r="H382" i="28"/>
  <c r="G382" i="28"/>
  <c r="F382" i="28"/>
  <c r="E382" i="28"/>
  <c r="D382" i="28"/>
  <c r="C382" i="28"/>
  <c r="H381" i="28"/>
  <c r="G381" i="28"/>
  <c r="F381" i="28"/>
  <c r="E381" i="28"/>
  <c r="D381" i="28"/>
  <c r="C381" i="28"/>
  <c r="H380" i="28"/>
  <c r="G380" i="28"/>
  <c r="F380" i="28"/>
  <c r="E380" i="28"/>
  <c r="D380" i="28"/>
  <c r="C380" i="28"/>
  <c r="H379" i="28"/>
  <c r="G379" i="28"/>
  <c r="F379" i="28"/>
  <c r="E379" i="28"/>
  <c r="D379" i="28"/>
  <c r="C379" i="28"/>
  <c r="H378" i="28"/>
  <c r="G378" i="28"/>
  <c r="F378" i="28"/>
  <c r="E378" i="28"/>
  <c r="D378" i="28"/>
  <c r="C378" i="28"/>
  <c r="H377" i="28"/>
  <c r="G377" i="28"/>
  <c r="F377" i="28"/>
  <c r="E377" i="28"/>
  <c r="D377" i="28"/>
  <c r="C377" i="28"/>
  <c r="H376" i="28"/>
  <c r="G376" i="28"/>
  <c r="F376" i="28"/>
  <c r="E376" i="28"/>
  <c r="D376" i="28"/>
  <c r="C376" i="28"/>
  <c r="H375" i="28"/>
  <c r="G375" i="28"/>
  <c r="F375" i="28"/>
  <c r="E375" i="28"/>
  <c r="D375" i="28"/>
  <c r="C375" i="28"/>
  <c r="H374" i="28"/>
  <c r="G374" i="28"/>
  <c r="F374" i="28"/>
  <c r="E374" i="28"/>
  <c r="D374" i="28"/>
  <c r="C374" i="28"/>
  <c r="H335" i="28"/>
  <c r="G335" i="28"/>
  <c r="F335" i="28"/>
  <c r="E335" i="28"/>
  <c r="D335" i="28"/>
  <c r="C335" i="28"/>
  <c r="H334" i="28"/>
  <c r="G334" i="28"/>
  <c r="F334" i="28"/>
  <c r="E334" i="28"/>
  <c r="D334" i="28"/>
  <c r="C334" i="28"/>
  <c r="H333" i="28"/>
  <c r="G333" i="28"/>
  <c r="F333" i="28"/>
  <c r="E333" i="28"/>
  <c r="D333" i="28"/>
  <c r="C333" i="28"/>
  <c r="H332" i="28"/>
  <c r="G332" i="28"/>
  <c r="F332" i="28"/>
  <c r="E332" i="28"/>
  <c r="D332" i="28"/>
  <c r="C332" i="28"/>
  <c r="H331" i="28"/>
  <c r="G331" i="28"/>
  <c r="F331" i="28"/>
  <c r="E331" i="28"/>
  <c r="D331" i="28"/>
  <c r="C331" i="28"/>
  <c r="H330" i="28"/>
  <c r="G330" i="28"/>
  <c r="F330" i="28"/>
  <c r="E330" i="28"/>
  <c r="D330" i="28"/>
  <c r="C330" i="28"/>
  <c r="H329" i="28"/>
  <c r="G329" i="28"/>
  <c r="F329" i="28"/>
  <c r="E329" i="28"/>
  <c r="D329" i="28"/>
  <c r="C329" i="28"/>
  <c r="H328" i="28"/>
  <c r="G328" i="28"/>
  <c r="F328" i="28"/>
  <c r="E328" i="28"/>
  <c r="D328" i="28"/>
  <c r="C328" i="28"/>
  <c r="H327" i="28"/>
  <c r="G327" i="28"/>
  <c r="F327" i="28"/>
  <c r="E327" i="28"/>
  <c r="D327" i="28"/>
  <c r="C327" i="28"/>
  <c r="H326" i="28"/>
  <c r="G326" i="28"/>
  <c r="F326" i="28"/>
  <c r="E326" i="28"/>
  <c r="D326" i="28"/>
  <c r="C326" i="28"/>
  <c r="H325" i="28"/>
  <c r="G325" i="28"/>
  <c r="F325" i="28"/>
  <c r="E325" i="28"/>
  <c r="D325" i="28"/>
  <c r="C325" i="28"/>
  <c r="H324" i="28"/>
  <c r="G324" i="28"/>
  <c r="F324" i="28"/>
  <c r="E324" i="28"/>
  <c r="D324" i="28"/>
  <c r="C324" i="28"/>
  <c r="H323" i="28"/>
  <c r="G323" i="28"/>
  <c r="F323" i="28"/>
  <c r="E323" i="28"/>
  <c r="D323" i="28"/>
  <c r="C323" i="28"/>
  <c r="H322" i="28"/>
  <c r="G322" i="28"/>
  <c r="F322" i="28"/>
  <c r="E322" i="28"/>
  <c r="D322" i="28"/>
  <c r="C322" i="28"/>
  <c r="H321" i="28"/>
  <c r="G321" i="28"/>
  <c r="F321" i="28"/>
  <c r="E321" i="28"/>
  <c r="D321" i="28"/>
  <c r="C321" i="28"/>
  <c r="H320" i="28"/>
  <c r="G320" i="28"/>
  <c r="F320" i="28"/>
  <c r="E320" i="28"/>
  <c r="D320" i="28"/>
  <c r="C320" i="28"/>
  <c r="H319" i="28"/>
  <c r="G319" i="28"/>
  <c r="F319" i="28"/>
  <c r="E319" i="28"/>
  <c r="D319" i="28"/>
  <c r="C319" i="28"/>
  <c r="H318" i="28"/>
  <c r="G318" i="28"/>
  <c r="F318" i="28"/>
  <c r="E318" i="28"/>
  <c r="D318" i="28"/>
  <c r="C318" i="28"/>
  <c r="H317" i="28"/>
  <c r="G317" i="28"/>
  <c r="F317" i="28"/>
  <c r="E317" i="28"/>
  <c r="D317" i="28"/>
  <c r="C317" i="28"/>
  <c r="H316" i="28"/>
  <c r="G316" i="28"/>
  <c r="F316" i="28"/>
  <c r="E316" i="28"/>
  <c r="D316" i="28"/>
  <c r="C316" i="28"/>
  <c r="H315" i="28"/>
  <c r="G315" i="28"/>
  <c r="F315" i="28"/>
  <c r="E315" i="28"/>
  <c r="D315" i="28"/>
  <c r="C315" i="28"/>
  <c r="H314" i="28"/>
  <c r="G314" i="28"/>
  <c r="F314" i="28"/>
  <c r="E314" i="28"/>
  <c r="D314" i="28"/>
  <c r="C314" i="28"/>
  <c r="H313" i="28"/>
  <c r="G313" i="28"/>
  <c r="F313" i="28"/>
  <c r="E313" i="28"/>
  <c r="D313" i="28"/>
  <c r="C313" i="28"/>
  <c r="H312" i="28"/>
  <c r="G312" i="28"/>
  <c r="F312" i="28"/>
  <c r="E312" i="28"/>
  <c r="D312" i="28"/>
  <c r="C312" i="28"/>
  <c r="H311" i="28"/>
  <c r="G311" i="28"/>
  <c r="F311" i="28"/>
  <c r="E311" i="28"/>
  <c r="D311" i="28"/>
  <c r="C311" i="28"/>
  <c r="H310" i="28"/>
  <c r="G310" i="28"/>
  <c r="F310" i="28"/>
  <c r="E310" i="28"/>
  <c r="D310" i="28"/>
  <c r="C310" i="28"/>
  <c r="H309" i="28"/>
  <c r="G309" i="28"/>
  <c r="F309" i="28"/>
  <c r="E309" i="28"/>
  <c r="D309" i="28"/>
  <c r="C309" i="28"/>
  <c r="H308" i="28"/>
  <c r="G308" i="28"/>
  <c r="F308" i="28"/>
  <c r="E308" i="28"/>
  <c r="D308" i="28"/>
  <c r="C308" i="28"/>
  <c r="H307" i="28"/>
  <c r="G307" i="28"/>
  <c r="F307" i="28"/>
  <c r="E307" i="28"/>
  <c r="D307" i="28"/>
  <c r="C307" i="28"/>
  <c r="H268" i="28"/>
  <c r="G268" i="28"/>
  <c r="F268" i="28"/>
  <c r="E268" i="28"/>
  <c r="D268" i="28"/>
  <c r="C268" i="28"/>
  <c r="H267" i="28"/>
  <c r="G267" i="28"/>
  <c r="F267" i="28"/>
  <c r="E267" i="28"/>
  <c r="D267" i="28"/>
  <c r="C267" i="28"/>
  <c r="H266" i="28"/>
  <c r="G266" i="28"/>
  <c r="F266" i="28"/>
  <c r="E266" i="28"/>
  <c r="D266" i="28"/>
  <c r="C266" i="28"/>
  <c r="H265" i="28"/>
  <c r="G265" i="28"/>
  <c r="F265" i="28"/>
  <c r="E265" i="28"/>
  <c r="D265" i="28"/>
  <c r="C265" i="28"/>
  <c r="H264" i="28"/>
  <c r="G264" i="28"/>
  <c r="F264" i="28"/>
  <c r="E264" i="28"/>
  <c r="D264" i="28"/>
  <c r="C264" i="28"/>
  <c r="H263" i="28"/>
  <c r="G263" i="28"/>
  <c r="F263" i="28"/>
  <c r="E263" i="28"/>
  <c r="D263" i="28"/>
  <c r="C263" i="28"/>
  <c r="H262" i="28"/>
  <c r="G262" i="28"/>
  <c r="F262" i="28"/>
  <c r="E262" i="28"/>
  <c r="D262" i="28"/>
  <c r="C262" i="28"/>
  <c r="H261" i="28"/>
  <c r="G261" i="28"/>
  <c r="F261" i="28"/>
  <c r="E261" i="28"/>
  <c r="D261" i="28"/>
  <c r="C261" i="28"/>
  <c r="H260" i="28"/>
  <c r="G260" i="28"/>
  <c r="F260" i="28"/>
  <c r="E260" i="28"/>
  <c r="D260" i="28"/>
  <c r="C260" i="28"/>
  <c r="H259" i="28"/>
  <c r="G259" i="28"/>
  <c r="F259" i="28"/>
  <c r="E259" i="28"/>
  <c r="D259" i="28"/>
  <c r="C259" i="28"/>
  <c r="H258" i="28"/>
  <c r="G258" i="28"/>
  <c r="F258" i="28"/>
  <c r="E258" i="28"/>
  <c r="D258" i="28"/>
  <c r="C258" i="28"/>
  <c r="H257" i="28"/>
  <c r="G257" i="28"/>
  <c r="F257" i="28"/>
  <c r="E257" i="28"/>
  <c r="D257" i="28"/>
  <c r="C257" i="28"/>
  <c r="H256" i="28"/>
  <c r="G256" i="28"/>
  <c r="F256" i="28"/>
  <c r="E256" i="28"/>
  <c r="D256" i="28"/>
  <c r="C256" i="28"/>
  <c r="H255" i="28"/>
  <c r="G255" i="28"/>
  <c r="F255" i="28"/>
  <c r="E255" i="28"/>
  <c r="D255" i="28"/>
  <c r="C255" i="28"/>
  <c r="H254" i="28"/>
  <c r="G254" i="28"/>
  <c r="F254" i="28"/>
  <c r="E254" i="28"/>
  <c r="D254" i="28"/>
  <c r="C254" i="28"/>
  <c r="H253" i="28"/>
  <c r="G253" i="28"/>
  <c r="F253" i="28"/>
  <c r="E253" i="28"/>
  <c r="D253" i="28"/>
  <c r="C253" i="28"/>
  <c r="H252" i="28"/>
  <c r="G252" i="28"/>
  <c r="F252" i="28"/>
  <c r="E252" i="28"/>
  <c r="D252" i="28"/>
  <c r="C252" i="28"/>
  <c r="H251" i="28"/>
  <c r="G251" i="28"/>
  <c r="F251" i="28"/>
  <c r="E251" i="28"/>
  <c r="D251" i="28"/>
  <c r="C251" i="28"/>
  <c r="H250" i="28"/>
  <c r="G250" i="28"/>
  <c r="F250" i="28"/>
  <c r="E250" i="28"/>
  <c r="D250" i="28"/>
  <c r="C250" i="28"/>
  <c r="H249" i="28"/>
  <c r="G249" i="28"/>
  <c r="F249" i="28"/>
  <c r="E249" i="28"/>
  <c r="D249" i="28"/>
  <c r="C249" i="28"/>
  <c r="H248" i="28"/>
  <c r="G248" i="28"/>
  <c r="F248" i="28"/>
  <c r="E248" i="28"/>
  <c r="D248" i="28"/>
  <c r="C248" i="28"/>
  <c r="H247" i="28"/>
  <c r="G247" i="28"/>
  <c r="F247" i="28"/>
  <c r="E247" i="28"/>
  <c r="D247" i="28"/>
  <c r="C247" i="28"/>
  <c r="H246" i="28"/>
  <c r="G246" i="28"/>
  <c r="F246" i="28"/>
  <c r="E246" i="28"/>
  <c r="D246" i="28"/>
  <c r="C246" i="28"/>
  <c r="H245" i="28"/>
  <c r="G245" i="28"/>
  <c r="F245" i="28"/>
  <c r="E245" i="28"/>
  <c r="D245" i="28"/>
  <c r="C245" i="28"/>
  <c r="H244" i="28"/>
  <c r="G244" i="28"/>
  <c r="F244" i="28"/>
  <c r="E244" i="28"/>
  <c r="D244" i="28"/>
  <c r="C244" i="28"/>
  <c r="H243" i="28"/>
  <c r="G243" i="28"/>
  <c r="F243" i="28"/>
  <c r="E243" i="28"/>
  <c r="D243" i="28"/>
  <c r="C243" i="28"/>
  <c r="H242" i="28"/>
  <c r="G242" i="28"/>
  <c r="F242" i="28"/>
  <c r="E242" i="28"/>
  <c r="D242" i="28"/>
  <c r="C242" i="28"/>
  <c r="H241" i="28"/>
  <c r="G241" i="28"/>
  <c r="F241" i="28"/>
  <c r="E241" i="28"/>
  <c r="D241" i="28"/>
  <c r="C241" i="28"/>
  <c r="H240" i="28"/>
  <c r="G240" i="28"/>
  <c r="F240" i="28"/>
  <c r="E240" i="28"/>
  <c r="D240" i="28"/>
  <c r="C240" i="28"/>
  <c r="H201" i="28"/>
  <c r="G201" i="28"/>
  <c r="F201" i="28"/>
  <c r="E201" i="28"/>
  <c r="D201" i="28"/>
  <c r="C201" i="28"/>
  <c r="H200" i="28"/>
  <c r="G200" i="28"/>
  <c r="F200" i="28"/>
  <c r="E200" i="28"/>
  <c r="D200" i="28"/>
  <c r="C200" i="28"/>
  <c r="H199" i="28"/>
  <c r="G199" i="28"/>
  <c r="F199" i="28"/>
  <c r="E199" i="28"/>
  <c r="D199" i="28"/>
  <c r="C199" i="28"/>
  <c r="H198" i="28"/>
  <c r="G198" i="28"/>
  <c r="F198" i="28"/>
  <c r="E198" i="28"/>
  <c r="D198" i="28"/>
  <c r="C198" i="28"/>
  <c r="H197" i="28"/>
  <c r="G197" i="28"/>
  <c r="F197" i="28"/>
  <c r="E197" i="28"/>
  <c r="D197" i="28"/>
  <c r="C197" i="28"/>
  <c r="H196" i="28"/>
  <c r="G196" i="28"/>
  <c r="F196" i="28"/>
  <c r="E196" i="28"/>
  <c r="D196" i="28"/>
  <c r="C196" i="28"/>
  <c r="H195" i="28"/>
  <c r="G195" i="28"/>
  <c r="F195" i="28"/>
  <c r="E195" i="28"/>
  <c r="D195" i="28"/>
  <c r="C195" i="28"/>
  <c r="H194" i="28"/>
  <c r="G194" i="28"/>
  <c r="F194" i="28"/>
  <c r="E194" i="28"/>
  <c r="D194" i="28"/>
  <c r="C194" i="28"/>
  <c r="H193" i="28"/>
  <c r="G193" i="28"/>
  <c r="F193" i="28"/>
  <c r="E193" i="28"/>
  <c r="D193" i="28"/>
  <c r="C193" i="28"/>
  <c r="H192" i="28"/>
  <c r="G192" i="28"/>
  <c r="F192" i="28"/>
  <c r="E192" i="28"/>
  <c r="D192" i="28"/>
  <c r="C192" i="28"/>
  <c r="H191" i="28"/>
  <c r="G191" i="28"/>
  <c r="F191" i="28"/>
  <c r="E191" i="28"/>
  <c r="D191" i="28"/>
  <c r="C191" i="28"/>
  <c r="H190" i="28"/>
  <c r="G190" i="28"/>
  <c r="F190" i="28"/>
  <c r="E190" i="28"/>
  <c r="D190" i="28"/>
  <c r="C190" i="28"/>
  <c r="H189" i="28"/>
  <c r="G189" i="28"/>
  <c r="F189" i="28"/>
  <c r="E189" i="28"/>
  <c r="D189" i="28"/>
  <c r="C189" i="28"/>
  <c r="H188" i="28"/>
  <c r="G188" i="28"/>
  <c r="F188" i="28"/>
  <c r="E188" i="28"/>
  <c r="D188" i="28"/>
  <c r="C188" i="28"/>
  <c r="H187" i="28"/>
  <c r="G187" i="28"/>
  <c r="F187" i="28"/>
  <c r="E187" i="28"/>
  <c r="D187" i="28"/>
  <c r="C187" i="28"/>
  <c r="H186" i="28"/>
  <c r="G186" i="28"/>
  <c r="F186" i="28"/>
  <c r="E186" i="28"/>
  <c r="D186" i="28"/>
  <c r="C186" i="28"/>
  <c r="H185" i="28"/>
  <c r="G185" i="28"/>
  <c r="F185" i="28"/>
  <c r="E185" i="28"/>
  <c r="D185" i="28"/>
  <c r="C185" i="28"/>
  <c r="H184" i="28"/>
  <c r="G184" i="28"/>
  <c r="F184" i="28"/>
  <c r="E184" i="28"/>
  <c r="D184" i="28"/>
  <c r="C184" i="28"/>
  <c r="H183" i="28"/>
  <c r="G183" i="28"/>
  <c r="F183" i="28"/>
  <c r="E183" i="28"/>
  <c r="D183" i="28"/>
  <c r="C183" i="28"/>
  <c r="H182" i="28"/>
  <c r="G182" i="28"/>
  <c r="F182" i="28"/>
  <c r="E182" i="28"/>
  <c r="D182" i="28"/>
  <c r="C182" i="28"/>
  <c r="H181" i="28"/>
  <c r="G181" i="28"/>
  <c r="F181" i="28"/>
  <c r="E181" i="28"/>
  <c r="D181" i="28"/>
  <c r="C181" i="28"/>
  <c r="H180" i="28"/>
  <c r="G180" i="28"/>
  <c r="F180" i="28"/>
  <c r="E180" i="28"/>
  <c r="D180" i="28"/>
  <c r="C180" i="28"/>
  <c r="H179" i="28"/>
  <c r="G179" i="28"/>
  <c r="F179" i="28"/>
  <c r="E179" i="28"/>
  <c r="D179" i="28"/>
  <c r="C179" i="28"/>
  <c r="H178" i="28"/>
  <c r="G178" i="28"/>
  <c r="F178" i="28"/>
  <c r="E178" i="28"/>
  <c r="D178" i="28"/>
  <c r="C178" i="28"/>
  <c r="H177" i="28"/>
  <c r="G177" i="28"/>
  <c r="F177" i="28"/>
  <c r="E177" i="28"/>
  <c r="D177" i="28"/>
  <c r="C177" i="28"/>
  <c r="H176" i="28"/>
  <c r="G176" i="28"/>
  <c r="F176" i="28"/>
  <c r="E176" i="28"/>
  <c r="D176" i="28"/>
  <c r="C176" i="28"/>
  <c r="H175" i="28"/>
  <c r="G175" i="28"/>
  <c r="F175" i="28"/>
  <c r="E175" i="28"/>
  <c r="D175" i="28"/>
  <c r="C175" i="28"/>
  <c r="H174" i="28"/>
  <c r="G174" i="28"/>
  <c r="F174" i="28"/>
  <c r="E174" i="28"/>
  <c r="D174" i="28"/>
  <c r="C174" i="28"/>
  <c r="H173" i="28"/>
  <c r="G173" i="28"/>
  <c r="F173" i="28"/>
  <c r="E173" i="28"/>
  <c r="D173" i="28"/>
  <c r="C173" i="28"/>
  <c r="H134" i="28"/>
  <c r="G134" i="28"/>
  <c r="F134" i="28"/>
  <c r="E134" i="28"/>
  <c r="D134" i="28"/>
  <c r="C134" i="28"/>
  <c r="H133" i="28"/>
  <c r="G133" i="28"/>
  <c r="F133" i="28"/>
  <c r="E133" i="28"/>
  <c r="D133" i="28"/>
  <c r="C133" i="28"/>
  <c r="H132" i="28"/>
  <c r="G132" i="28"/>
  <c r="F132" i="28"/>
  <c r="E132" i="28"/>
  <c r="D132" i="28"/>
  <c r="C132" i="28"/>
  <c r="H131" i="28"/>
  <c r="G131" i="28"/>
  <c r="F131" i="28"/>
  <c r="E131" i="28"/>
  <c r="D131" i="28"/>
  <c r="C131" i="28"/>
  <c r="H130" i="28"/>
  <c r="G130" i="28"/>
  <c r="F130" i="28"/>
  <c r="E130" i="28"/>
  <c r="D130" i="28"/>
  <c r="C130" i="28"/>
  <c r="H129" i="28"/>
  <c r="G129" i="28"/>
  <c r="F129" i="28"/>
  <c r="E129" i="28"/>
  <c r="D129" i="28"/>
  <c r="C129" i="28"/>
  <c r="H128" i="28"/>
  <c r="G128" i="28"/>
  <c r="F128" i="28"/>
  <c r="E128" i="28"/>
  <c r="D128" i="28"/>
  <c r="C128" i="28"/>
  <c r="H127" i="28"/>
  <c r="G127" i="28"/>
  <c r="F127" i="28"/>
  <c r="E127" i="28"/>
  <c r="D127" i="28"/>
  <c r="C127" i="28"/>
  <c r="H126" i="28"/>
  <c r="G126" i="28"/>
  <c r="F126" i="28"/>
  <c r="E126" i="28"/>
  <c r="D126" i="28"/>
  <c r="C126" i="28"/>
  <c r="H125" i="28"/>
  <c r="G125" i="28"/>
  <c r="F125" i="28"/>
  <c r="E125" i="28"/>
  <c r="D125" i="28"/>
  <c r="C125" i="28"/>
  <c r="H124" i="28"/>
  <c r="G124" i="28"/>
  <c r="F124" i="28"/>
  <c r="E124" i="28"/>
  <c r="D124" i="28"/>
  <c r="C124" i="28"/>
  <c r="H123" i="28"/>
  <c r="G123" i="28"/>
  <c r="F123" i="28"/>
  <c r="E123" i="28"/>
  <c r="D123" i="28"/>
  <c r="C123" i="28"/>
  <c r="H122" i="28"/>
  <c r="G122" i="28"/>
  <c r="F122" i="28"/>
  <c r="E122" i="28"/>
  <c r="D122" i="28"/>
  <c r="C122" i="28"/>
  <c r="H121" i="28"/>
  <c r="G121" i="28"/>
  <c r="F121" i="28"/>
  <c r="E121" i="28"/>
  <c r="D121" i="28"/>
  <c r="C121" i="28"/>
  <c r="H120" i="28"/>
  <c r="G120" i="28"/>
  <c r="F120" i="28"/>
  <c r="E120" i="28"/>
  <c r="D120" i="28"/>
  <c r="C120" i="28"/>
  <c r="H119" i="28"/>
  <c r="G119" i="28"/>
  <c r="F119" i="28"/>
  <c r="E119" i="28"/>
  <c r="D119" i="28"/>
  <c r="C119" i="28"/>
  <c r="H118" i="28"/>
  <c r="G118" i="28"/>
  <c r="F118" i="28"/>
  <c r="E118" i="28"/>
  <c r="D118" i="28"/>
  <c r="C118" i="28"/>
  <c r="H117" i="28"/>
  <c r="G117" i="28"/>
  <c r="F117" i="28"/>
  <c r="E117" i="28"/>
  <c r="D117" i="28"/>
  <c r="C117" i="28"/>
  <c r="H116" i="28"/>
  <c r="G116" i="28"/>
  <c r="F116" i="28"/>
  <c r="E116" i="28"/>
  <c r="D116" i="28"/>
  <c r="C116" i="28"/>
  <c r="H115" i="28"/>
  <c r="G115" i="28"/>
  <c r="F115" i="28"/>
  <c r="E115" i="28"/>
  <c r="D115" i="28"/>
  <c r="C115" i="28"/>
  <c r="H114" i="28"/>
  <c r="G114" i="28"/>
  <c r="F114" i="28"/>
  <c r="E114" i="28"/>
  <c r="D114" i="28"/>
  <c r="C114" i="28"/>
  <c r="H113" i="28"/>
  <c r="G113" i="28"/>
  <c r="F113" i="28"/>
  <c r="E113" i="28"/>
  <c r="D113" i="28"/>
  <c r="C113" i="28"/>
  <c r="H112" i="28"/>
  <c r="G112" i="28"/>
  <c r="F112" i="28"/>
  <c r="E112" i="28"/>
  <c r="D112" i="28"/>
  <c r="C112" i="28"/>
  <c r="H111" i="28"/>
  <c r="G111" i="28"/>
  <c r="F111" i="28"/>
  <c r="E111" i="28"/>
  <c r="D111" i="28"/>
  <c r="C111" i="28"/>
  <c r="H110" i="28"/>
  <c r="G110" i="28"/>
  <c r="F110" i="28"/>
  <c r="E110" i="28"/>
  <c r="D110" i="28"/>
  <c r="C110" i="28"/>
  <c r="H109" i="28"/>
  <c r="G109" i="28"/>
  <c r="F109" i="28"/>
  <c r="E109" i="28"/>
  <c r="D109" i="28"/>
  <c r="C109" i="28"/>
  <c r="H108" i="28"/>
  <c r="G108" i="28"/>
  <c r="F108" i="28"/>
  <c r="E108" i="28"/>
  <c r="D108" i="28"/>
  <c r="C108" i="28"/>
  <c r="H107" i="28"/>
  <c r="G107" i="28"/>
  <c r="F107" i="28"/>
  <c r="E107" i="28"/>
  <c r="D107" i="28"/>
  <c r="C107" i="28"/>
  <c r="H106" i="28"/>
  <c r="G106" i="28"/>
  <c r="F106" i="28"/>
  <c r="E106" i="28"/>
  <c r="D106" i="28"/>
  <c r="C106" i="28"/>
  <c r="H67" i="28"/>
  <c r="G67" i="28"/>
  <c r="F67" i="28"/>
  <c r="E67" i="28"/>
  <c r="D67" i="28"/>
  <c r="C67" i="28"/>
  <c r="H66" i="28"/>
  <c r="G66" i="28"/>
  <c r="F66" i="28"/>
  <c r="E66" i="28"/>
  <c r="D66" i="28"/>
  <c r="C66" i="28"/>
  <c r="H65" i="28"/>
  <c r="G65" i="28"/>
  <c r="F65" i="28"/>
  <c r="E65" i="28"/>
  <c r="D65" i="28"/>
  <c r="C65" i="28"/>
  <c r="H64" i="28"/>
  <c r="G64" i="28"/>
  <c r="F64" i="28"/>
  <c r="E64" i="28"/>
  <c r="D64" i="28"/>
  <c r="C64" i="28"/>
  <c r="H63" i="28"/>
  <c r="G63" i="28"/>
  <c r="F63" i="28"/>
  <c r="E63" i="28"/>
  <c r="D63" i="28"/>
  <c r="C63" i="28"/>
  <c r="H62" i="28"/>
  <c r="G62" i="28"/>
  <c r="F62" i="28"/>
  <c r="E62" i="28"/>
  <c r="D62" i="28"/>
  <c r="C62" i="28"/>
  <c r="H61" i="28"/>
  <c r="G61" i="28"/>
  <c r="F61" i="28"/>
  <c r="E61" i="28"/>
  <c r="D61" i="28"/>
  <c r="C61" i="28"/>
  <c r="H60" i="28"/>
  <c r="G60" i="28"/>
  <c r="F60" i="28"/>
  <c r="E60" i="28"/>
  <c r="D60" i="28"/>
  <c r="C60" i="28"/>
  <c r="H59" i="28"/>
  <c r="G59" i="28"/>
  <c r="F59" i="28"/>
  <c r="E59" i="28"/>
  <c r="D59" i="28"/>
  <c r="C59" i="28"/>
  <c r="H58" i="28"/>
  <c r="G58" i="28"/>
  <c r="F58" i="28"/>
  <c r="E58" i="28"/>
  <c r="D58" i="28"/>
  <c r="C58" i="28"/>
  <c r="H57" i="28"/>
  <c r="G57" i="28"/>
  <c r="F57" i="28"/>
  <c r="E57" i="28"/>
  <c r="D57" i="28"/>
  <c r="C57" i="28"/>
  <c r="H56" i="28"/>
  <c r="G56" i="28"/>
  <c r="F56" i="28"/>
  <c r="E56" i="28"/>
  <c r="D56" i="28"/>
  <c r="C56" i="28"/>
  <c r="H55" i="28"/>
  <c r="G55" i="28"/>
  <c r="F55" i="28"/>
  <c r="E55" i="28"/>
  <c r="D55" i="28"/>
  <c r="C55" i="28"/>
  <c r="H54" i="28"/>
  <c r="G54" i="28"/>
  <c r="F54" i="28"/>
  <c r="E54" i="28"/>
  <c r="D54" i="28"/>
  <c r="C54" i="28"/>
  <c r="H53" i="28"/>
  <c r="G53" i="28"/>
  <c r="F53" i="28"/>
  <c r="E53" i="28"/>
  <c r="D53" i="28"/>
  <c r="C53" i="28"/>
  <c r="H52" i="28"/>
  <c r="G52" i="28"/>
  <c r="F52" i="28"/>
  <c r="E52" i="28"/>
  <c r="D52" i="28"/>
  <c r="C52" i="28"/>
  <c r="H51" i="28"/>
  <c r="G51" i="28"/>
  <c r="F51" i="28"/>
  <c r="E51" i="28"/>
  <c r="D51" i="28"/>
  <c r="C51" i="28"/>
  <c r="H50" i="28"/>
  <c r="G50" i="28"/>
  <c r="F50" i="28"/>
  <c r="E50" i="28"/>
  <c r="D50" i="28"/>
  <c r="C50" i="28"/>
  <c r="H49" i="28"/>
  <c r="G49" i="28"/>
  <c r="F49" i="28"/>
  <c r="E49" i="28"/>
  <c r="D49" i="28"/>
  <c r="C49" i="28"/>
  <c r="H48" i="28"/>
  <c r="G48" i="28"/>
  <c r="F48" i="28"/>
  <c r="E48" i="28"/>
  <c r="D48" i="28"/>
  <c r="C48" i="28"/>
  <c r="H47" i="28"/>
  <c r="G47" i="28"/>
  <c r="F47" i="28"/>
  <c r="E47" i="28"/>
  <c r="D47" i="28"/>
  <c r="C47" i="28"/>
  <c r="H46" i="28"/>
  <c r="G46" i="28"/>
  <c r="F46" i="28"/>
  <c r="E46" i="28"/>
  <c r="D46" i="28"/>
  <c r="C46" i="28"/>
  <c r="H45" i="28"/>
  <c r="G45" i="28"/>
  <c r="F45" i="28"/>
  <c r="E45" i="28"/>
  <c r="D45" i="28"/>
  <c r="C45" i="28"/>
  <c r="H44" i="28"/>
  <c r="G44" i="28"/>
  <c r="F44" i="28"/>
  <c r="E44" i="28"/>
  <c r="D44" i="28"/>
  <c r="C44" i="28"/>
  <c r="H43" i="28"/>
  <c r="G43" i="28"/>
  <c r="F43" i="28"/>
  <c r="E43" i="28"/>
  <c r="D43" i="28"/>
  <c r="C43" i="28"/>
  <c r="H42" i="28"/>
  <c r="G42" i="28"/>
  <c r="F42" i="28"/>
  <c r="E42" i="28"/>
  <c r="D42" i="28"/>
  <c r="C42" i="28"/>
  <c r="H41" i="28"/>
  <c r="G41" i="28"/>
  <c r="F41" i="28"/>
  <c r="E41" i="28"/>
  <c r="D41" i="28"/>
  <c r="C41" i="28"/>
  <c r="H40" i="28"/>
  <c r="G40" i="28"/>
  <c r="F40" i="28"/>
  <c r="E40" i="28"/>
  <c r="D40" i="28"/>
  <c r="C40" i="28"/>
  <c r="H39" i="28"/>
  <c r="G39" i="28"/>
  <c r="F39" i="28"/>
  <c r="E39" i="28"/>
  <c r="D39" i="28"/>
  <c r="C39" i="28"/>
  <c r="H456" i="26"/>
  <c r="G456" i="26"/>
  <c r="F456" i="26"/>
  <c r="E456" i="26"/>
  <c r="D456" i="26"/>
  <c r="C456" i="26"/>
  <c r="H455" i="26"/>
  <c r="G455" i="26"/>
  <c r="F455" i="26"/>
  <c r="E455" i="26"/>
  <c r="D455" i="26"/>
  <c r="C455" i="26"/>
  <c r="H454" i="26"/>
  <c r="G454" i="26"/>
  <c r="F454" i="26"/>
  <c r="E454" i="26"/>
  <c r="D454" i="26"/>
  <c r="C454" i="26"/>
  <c r="H453" i="26"/>
  <c r="G453" i="26"/>
  <c r="F453" i="26"/>
  <c r="F484" i="26"/>
  <c r="E453" i="26"/>
  <c r="D453" i="26"/>
  <c r="C453" i="26"/>
  <c r="H452" i="26"/>
  <c r="G452" i="26"/>
  <c r="F452" i="26"/>
  <c r="E452" i="26"/>
  <c r="D452" i="26"/>
  <c r="C452" i="26"/>
  <c r="H451" i="26"/>
  <c r="G451" i="26"/>
  <c r="F451" i="26"/>
  <c r="E451" i="26"/>
  <c r="D451" i="26"/>
  <c r="C451" i="26"/>
  <c r="H450" i="26"/>
  <c r="G450" i="26"/>
  <c r="F450" i="26"/>
  <c r="E450" i="26"/>
  <c r="D450" i="26"/>
  <c r="C450" i="26"/>
  <c r="H449" i="26"/>
  <c r="G449" i="26"/>
  <c r="F449" i="26"/>
  <c r="E449" i="26"/>
  <c r="D449" i="26"/>
  <c r="C449" i="26"/>
  <c r="H448" i="26"/>
  <c r="G448" i="26"/>
  <c r="F448" i="26"/>
  <c r="E448" i="26"/>
  <c r="D448" i="26"/>
  <c r="C448" i="26"/>
  <c r="H447" i="26"/>
  <c r="G447" i="26"/>
  <c r="F447" i="26"/>
  <c r="E447" i="26"/>
  <c r="D447" i="26"/>
  <c r="C447" i="26"/>
  <c r="H446" i="26"/>
  <c r="G446" i="26"/>
  <c r="F446" i="26"/>
  <c r="E446" i="26"/>
  <c r="D446" i="26"/>
  <c r="C446" i="26"/>
  <c r="H445" i="26"/>
  <c r="G445" i="26"/>
  <c r="F445" i="26"/>
  <c r="E445" i="26"/>
  <c r="D445" i="26"/>
  <c r="C445" i="26"/>
  <c r="H444" i="26"/>
  <c r="G444" i="26"/>
  <c r="F444" i="26"/>
  <c r="E444" i="26"/>
  <c r="D444" i="26"/>
  <c r="C444" i="26"/>
  <c r="H443" i="26"/>
  <c r="G443" i="26"/>
  <c r="F443" i="26"/>
  <c r="E443" i="26"/>
  <c r="D443" i="26"/>
  <c r="C443" i="26"/>
  <c r="H442" i="26"/>
  <c r="H473" i="26"/>
  <c r="G442" i="26"/>
  <c r="F442" i="26"/>
  <c r="E442" i="26"/>
  <c r="D442" i="26"/>
  <c r="C442" i="26"/>
  <c r="H441" i="26"/>
  <c r="G441" i="26"/>
  <c r="F441" i="26"/>
  <c r="E441" i="26"/>
  <c r="D441" i="26"/>
  <c r="C441" i="26"/>
  <c r="H440" i="26"/>
  <c r="G440" i="26"/>
  <c r="F440" i="26"/>
  <c r="E440" i="26"/>
  <c r="D440" i="26"/>
  <c r="C440" i="26"/>
  <c r="H439" i="26"/>
  <c r="G439" i="26"/>
  <c r="F439" i="26"/>
  <c r="E439" i="26"/>
  <c r="D439" i="26"/>
  <c r="C439" i="26"/>
  <c r="H438" i="26"/>
  <c r="G438" i="26"/>
  <c r="F438" i="26"/>
  <c r="E438" i="26"/>
  <c r="D438" i="26"/>
  <c r="C438" i="26"/>
  <c r="H437" i="26"/>
  <c r="G437" i="26"/>
  <c r="F437" i="26"/>
  <c r="E437" i="26"/>
  <c r="D437" i="26"/>
  <c r="C437" i="26"/>
  <c r="H436" i="26"/>
  <c r="G436" i="26"/>
  <c r="F436" i="26"/>
  <c r="E436" i="26"/>
  <c r="D436" i="26"/>
  <c r="C436" i="26"/>
  <c r="H435" i="26"/>
  <c r="G435" i="26"/>
  <c r="F435" i="26"/>
  <c r="E435" i="26"/>
  <c r="D435" i="26"/>
  <c r="C435" i="26"/>
  <c r="H434" i="26"/>
  <c r="G434" i="26"/>
  <c r="F434" i="26"/>
  <c r="E434" i="26"/>
  <c r="D434" i="26"/>
  <c r="C434" i="26"/>
  <c r="H433" i="26"/>
  <c r="G433" i="26"/>
  <c r="F433" i="26"/>
  <c r="E433" i="26"/>
  <c r="D433" i="26"/>
  <c r="C433" i="26"/>
  <c r="H432" i="26"/>
  <c r="G432" i="26"/>
  <c r="F432" i="26"/>
  <c r="E432" i="26"/>
  <c r="D432" i="26"/>
  <c r="D463" i="26"/>
  <c r="C432" i="26"/>
  <c r="H431" i="26"/>
  <c r="G431" i="26"/>
  <c r="F431" i="26"/>
  <c r="E431" i="26"/>
  <c r="D431" i="26"/>
  <c r="C431" i="26"/>
  <c r="H430" i="26"/>
  <c r="G430" i="26"/>
  <c r="F430" i="26"/>
  <c r="E430" i="26"/>
  <c r="D430" i="26"/>
  <c r="C430" i="26"/>
  <c r="C420" i="26"/>
  <c r="D407" i="26"/>
  <c r="E394" i="26"/>
  <c r="E386" i="26"/>
  <c r="C380" i="26"/>
  <c r="E374" i="26"/>
  <c r="D372" i="26"/>
  <c r="C370" i="26"/>
  <c r="C368" i="26"/>
  <c r="G365" i="26"/>
  <c r="F363" i="26"/>
  <c r="F361" i="26"/>
  <c r="E359" i="26"/>
  <c r="M4" i="26"/>
  <c r="M3" i="26"/>
  <c r="G687" i="26"/>
  <c r="D479" i="26"/>
  <c r="H456" i="25"/>
  <c r="G456" i="25"/>
  <c r="F456" i="25"/>
  <c r="E456" i="25"/>
  <c r="D456" i="25"/>
  <c r="C456" i="25"/>
  <c r="H455" i="25"/>
  <c r="G455" i="25"/>
  <c r="F455" i="25"/>
  <c r="E455" i="25"/>
  <c r="D455" i="25"/>
  <c r="C455" i="25"/>
  <c r="H454" i="25"/>
  <c r="G454" i="25"/>
  <c r="F454" i="25"/>
  <c r="E454" i="25"/>
  <c r="D454" i="25"/>
  <c r="C454" i="25"/>
  <c r="H453" i="25"/>
  <c r="G453" i="25"/>
  <c r="F453" i="25"/>
  <c r="E453" i="25"/>
  <c r="D453" i="25"/>
  <c r="C453" i="25"/>
  <c r="H452" i="25"/>
  <c r="G452" i="25"/>
  <c r="F452" i="25"/>
  <c r="E452" i="25"/>
  <c r="D452" i="25"/>
  <c r="C452" i="25"/>
  <c r="H451" i="25"/>
  <c r="G451" i="25"/>
  <c r="F451" i="25"/>
  <c r="E451" i="25"/>
  <c r="D451" i="25"/>
  <c r="C451" i="25"/>
  <c r="H450" i="25"/>
  <c r="G450" i="25"/>
  <c r="F450" i="25"/>
  <c r="E450" i="25"/>
  <c r="D450" i="25"/>
  <c r="C450" i="25"/>
  <c r="H449" i="25"/>
  <c r="G449" i="25"/>
  <c r="F449" i="25"/>
  <c r="E449" i="25"/>
  <c r="D449" i="25"/>
  <c r="C449" i="25"/>
  <c r="H448" i="25"/>
  <c r="G448" i="25"/>
  <c r="F448" i="25"/>
  <c r="E448" i="25"/>
  <c r="D448" i="25"/>
  <c r="C448" i="25"/>
  <c r="H447" i="25"/>
  <c r="G447" i="25"/>
  <c r="F447" i="25"/>
  <c r="E447" i="25"/>
  <c r="D447" i="25"/>
  <c r="C447" i="25"/>
  <c r="H446" i="25"/>
  <c r="G446" i="25"/>
  <c r="F446" i="25"/>
  <c r="E446" i="25"/>
  <c r="D446" i="25"/>
  <c r="C446" i="25"/>
  <c r="H445" i="25"/>
  <c r="G445" i="25"/>
  <c r="F445" i="25"/>
  <c r="E445" i="25"/>
  <c r="D445" i="25"/>
  <c r="C445" i="25"/>
  <c r="H444" i="25"/>
  <c r="G444" i="25"/>
  <c r="F444" i="25"/>
  <c r="E444" i="25"/>
  <c r="D444" i="25"/>
  <c r="C444" i="25"/>
  <c r="H443" i="25"/>
  <c r="G443" i="25"/>
  <c r="F443" i="25"/>
  <c r="E443" i="25"/>
  <c r="D443" i="25"/>
  <c r="C443" i="25"/>
  <c r="H442" i="25"/>
  <c r="G442" i="25"/>
  <c r="F442" i="25"/>
  <c r="E442" i="25"/>
  <c r="D442" i="25"/>
  <c r="C442" i="25"/>
  <c r="H441" i="25"/>
  <c r="G441" i="25"/>
  <c r="F441" i="25"/>
  <c r="E441" i="25"/>
  <c r="D441" i="25"/>
  <c r="C441" i="25"/>
  <c r="H440" i="25"/>
  <c r="G440" i="25"/>
  <c r="F440" i="25"/>
  <c r="E440" i="25"/>
  <c r="D440" i="25"/>
  <c r="C440" i="25"/>
  <c r="H439" i="25"/>
  <c r="G439" i="25"/>
  <c r="F439" i="25"/>
  <c r="E439" i="25"/>
  <c r="D439" i="25"/>
  <c r="C439" i="25"/>
  <c r="H438" i="25"/>
  <c r="G438" i="25"/>
  <c r="F438" i="25"/>
  <c r="E438" i="25"/>
  <c r="D438" i="25"/>
  <c r="C438" i="25"/>
  <c r="H437" i="25"/>
  <c r="G437" i="25"/>
  <c r="F437" i="25"/>
  <c r="E437" i="25"/>
  <c r="D437" i="25"/>
  <c r="C437" i="25"/>
  <c r="H436" i="25"/>
  <c r="G436" i="25"/>
  <c r="F436" i="25"/>
  <c r="E436" i="25"/>
  <c r="D436" i="25"/>
  <c r="C436" i="25"/>
  <c r="H435" i="25"/>
  <c r="G435" i="25"/>
  <c r="F435" i="25"/>
  <c r="E435" i="25"/>
  <c r="D435" i="25"/>
  <c r="C435" i="25"/>
  <c r="H434" i="25"/>
  <c r="G434" i="25"/>
  <c r="F434" i="25"/>
  <c r="E434" i="25"/>
  <c r="D434" i="25"/>
  <c r="C434" i="25"/>
  <c r="H433" i="25"/>
  <c r="G433" i="25"/>
  <c r="F433" i="25"/>
  <c r="E433" i="25"/>
  <c r="D433" i="25"/>
  <c r="C433" i="25"/>
  <c r="H432" i="25"/>
  <c r="G432" i="25"/>
  <c r="F432" i="25"/>
  <c r="E432" i="25"/>
  <c r="D432" i="25"/>
  <c r="C432" i="25"/>
  <c r="H431" i="25"/>
  <c r="G431" i="25"/>
  <c r="F431" i="25"/>
  <c r="E431" i="25"/>
  <c r="D431" i="25"/>
  <c r="C431" i="25"/>
  <c r="H430" i="25"/>
  <c r="G430" i="25"/>
  <c r="F430" i="25"/>
  <c r="E430" i="25"/>
  <c r="D430" i="25"/>
  <c r="C430" i="25"/>
  <c r="M2" i="25"/>
  <c r="G281" i="25"/>
  <c r="C281" i="25"/>
  <c r="F278" i="25"/>
  <c r="G277" i="25"/>
  <c r="E275" i="25"/>
  <c r="F274" i="25"/>
  <c r="D272" i="25"/>
  <c r="E271" i="25"/>
  <c r="C269" i="25"/>
  <c r="D268" i="25"/>
  <c r="G265" i="25"/>
  <c r="C265" i="25"/>
  <c r="F262" i="25"/>
  <c r="G261" i="25"/>
  <c r="E259" i="25"/>
  <c r="F258" i="25"/>
  <c r="D256" i="25"/>
  <c r="E255" i="25"/>
  <c r="C253" i="25"/>
  <c r="D252" i="25"/>
  <c r="G249" i="25"/>
  <c r="C249" i="25"/>
  <c r="F246" i="25"/>
  <c r="G245" i="25"/>
  <c r="E243" i="25"/>
  <c r="F242" i="25"/>
  <c r="D240" i="25"/>
  <c r="E239" i="25"/>
  <c r="C237" i="25"/>
  <c r="D236" i="25"/>
  <c r="G233" i="25"/>
  <c r="C233" i="25"/>
  <c r="F230" i="25"/>
  <c r="G229" i="25"/>
  <c r="E227" i="25"/>
  <c r="F226" i="25"/>
  <c r="F225" i="25"/>
  <c r="C225" i="25"/>
  <c r="C224" i="25"/>
  <c r="E223" i="25"/>
  <c r="E222" i="25"/>
  <c r="G221" i="25"/>
  <c r="G220" i="25"/>
  <c r="D220" i="25"/>
  <c r="D219" i="25"/>
  <c r="F218" i="25"/>
  <c r="F217" i="25"/>
  <c r="C217" i="25"/>
  <c r="E141" i="25"/>
  <c r="I140" i="25"/>
  <c r="D140" i="25"/>
  <c r="H139" i="25"/>
  <c r="C139" i="25"/>
  <c r="G138" i="25"/>
  <c r="I137" i="25"/>
  <c r="F137" i="25"/>
  <c r="H136" i="25"/>
  <c r="E136" i="25"/>
  <c r="G135" i="25"/>
  <c r="D135" i="25"/>
  <c r="F134" i="25"/>
  <c r="C134" i="25"/>
  <c r="E133" i="25"/>
  <c r="I132" i="25"/>
  <c r="D132" i="25"/>
  <c r="H131" i="25"/>
  <c r="C131" i="25"/>
  <c r="G130" i="25"/>
  <c r="I129" i="25"/>
  <c r="F129" i="25"/>
  <c r="H128" i="25"/>
  <c r="E128" i="25"/>
  <c r="G127" i="25"/>
  <c r="D127" i="25"/>
  <c r="F126" i="25"/>
  <c r="C126" i="25"/>
  <c r="E125" i="25"/>
  <c r="I124" i="25"/>
  <c r="D124" i="25"/>
  <c r="H123" i="25"/>
  <c r="C123" i="25"/>
  <c r="G122" i="25"/>
  <c r="I121" i="25"/>
  <c r="F121" i="25"/>
  <c r="H120" i="25"/>
  <c r="E120" i="25"/>
  <c r="G119" i="25"/>
  <c r="D119" i="25"/>
  <c r="F118" i="25"/>
  <c r="C118" i="25"/>
  <c r="E117" i="25"/>
  <c r="I116" i="25"/>
  <c r="D116" i="25"/>
  <c r="H115" i="25"/>
  <c r="C115" i="25"/>
  <c r="G114" i="25"/>
  <c r="I113" i="25"/>
  <c r="F113" i="25"/>
  <c r="H112" i="25"/>
  <c r="E112" i="25"/>
  <c r="G111" i="25"/>
  <c r="D111" i="25"/>
  <c r="F110" i="25"/>
  <c r="C110" i="25"/>
  <c r="E109" i="25"/>
  <c r="I108" i="25"/>
  <c r="D108" i="25"/>
  <c r="H107" i="25"/>
  <c r="C107" i="25"/>
  <c r="G106" i="25"/>
  <c r="I105" i="25"/>
  <c r="F105" i="25"/>
  <c r="H104" i="25"/>
  <c r="E104" i="25"/>
  <c r="G103" i="25"/>
  <c r="D103" i="25"/>
  <c r="F102" i="25"/>
  <c r="C102" i="25"/>
  <c r="E101" i="25"/>
  <c r="I100" i="25"/>
  <c r="D100" i="25"/>
  <c r="H99" i="25"/>
  <c r="C99" i="25"/>
  <c r="G98" i="25"/>
  <c r="I97" i="25"/>
  <c r="F97" i="25"/>
  <c r="H96" i="25"/>
  <c r="E96" i="25"/>
  <c r="G95" i="25"/>
  <c r="D95" i="25"/>
  <c r="F94" i="25"/>
  <c r="C94" i="25"/>
  <c r="E93" i="25"/>
  <c r="I92" i="25"/>
  <c r="D92" i="25"/>
  <c r="H91" i="25"/>
  <c r="C91" i="25"/>
  <c r="G90" i="25"/>
  <c r="I89" i="25"/>
  <c r="F89" i="25"/>
  <c r="H88" i="25"/>
  <c r="E88" i="25"/>
  <c r="G87" i="25"/>
  <c r="D87" i="25"/>
  <c r="F86" i="25"/>
  <c r="C86" i="25"/>
  <c r="E85" i="25"/>
  <c r="I84" i="25"/>
  <c r="D84" i="25"/>
  <c r="H83" i="25"/>
  <c r="C83" i="25"/>
  <c r="G82" i="25"/>
  <c r="I81" i="25"/>
  <c r="F81" i="25"/>
  <c r="H80" i="25"/>
  <c r="E80" i="25"/>
  <c r="G79" i="25"/>
  <c r="D79" i="25"/>
  <c r="F78" i="25"/>
  <c r="D78" i="25"/>
  <c r="G77" i="25"/>
  <c r="F77" i="25"/>
  <c r="I76" i="25"/>
  <c r="H76" i="25"/>
  <c r="D76" i="25"/>
  <c r="M4" i="25"/>
  <c r="M3" i="25"/>
  <c r="E23" i="15"/>
  <c r="J21" i="18"/>
  <c r="J21" i="16"/>
  <c r="J21" i="17"/>
  <c r="J21" i="24"/>
  <c r="J20" i="21"/>
  <c r="D508" i="28"/>
  <c r="C508" i="28"/>
  <c r="F533" i="28"/>
  <c r="F523" i="28"/>
  <c r="F513" i="28"/>
  <c r="G559" i="28"/>
  <c r="H585" i="28"/>
  <c r="D585" i="28"/>
  <c r="F584" i="28"/>
  <c r="H583" i="28"/>
  <c r="D583" i="28"/>
  <c r="F582" i="28"/>
  <c r="H581" i="28"/>
  <c r="D581" i="28"/>
  <c r="F580" i="28"/>
  <c r="H579" i="28"/>
  <c r="D579" i="28"/>
  <c r="F578" i="28"/>
  <c r="H577" i="28"/>
  <c r="D577" i="28"/>
  <c r="F576" i="28"/>
  <c r="H575" i="28"/>
  <c r="D575" i="28"/>
  <c r="F574" i="28"/>
  <c r="H573" i="28"/>
  <c r="D573" i="28"/>
  <c r="F572" i="28"/>
  <c r="H571" i="28"/>
  <c r="D571" i="28"/>
  <c r="F570" i="28"/>
  <c r="H569" i="28"/>
  <c r="D569" i="28"/>
  <c r="F568" i="28"/>
  <c r="H567" i="28"/>
  <c r="D567" i="28"/>
  <c r="F566" i="28"/>
  <c r="H565" i="28"/>
  <c r="D565" i="28"/>
  <c r="F564" i="28"/>
  <c r="H563" i="28"/>
  <c r="D563" i="28"/>
  <c r="F562" i="28"/>
  <c r="H561" i="28"/>
  <c r="D561" i="28"/>
  <c r="F560" i="28"/>
  <c r="C594" i="28"/>
  <c r="E594" i="28"/>
  <c r="F620" i="28"/>
  <c r="H619" i="28"/>
  <c r="D619" i="28"/>
  <c r="F618" i="28"/>
  <c r="H617" i="28"/>
  <c r="D617" i="28"/>
  <c r="F616" i="28"/>
  <c r="H615" i="28"/>
  <c r="D615" i="28"/>
  <c r="F614" i="28"/>
  <c r="H613" i="28"/>
  <c r="D613" i="28"/>
  <c r="F612" i="28"/>
  <c r="H611" i="28"/>
  <c r="D611" i="28"/>
  <c r="F610" i="28"/>
  <c r="H609" i="28"/>
  <c r="D609" i="28"/>
  <c r="F608" i="28"/>
  <c r="H607" i="28"/>
  <c r="D607" i="28"/>
  <c r="F606" i="28"/>
  <c r="H605" i="28"/>
  <c r="D605" i="28"/>
  <c r="F604" i="28"/>
  <c r="H603" i="28"/>
  <c r="D603" i="28"/>
  <c r="F602" i="28"/>
  <c r="H601" i="28"/>
  <c r="D601" i="28"/>
  <c r="F600" i="28"/>
  <c r="H599" i="28"/>
  <c r="D599" i="28"/>
  <c r="F598" i="28"/>
  <c r="H597" i="28"/>
  <c r="D597" i="28"/>
  <c r="F596" i="28"/>
  <c r="H595" i="28"/>
  <c r="D595" i="28"/>
  <c r="H32" i="21"/>
  <c r="J32" i="21"/>
  <c r="F559" i="28"/>
  <c r="G585" i="28"/>
  <c r="C585" i="28"/>
  <c r="E584" i="28"/>
  <c r="G583" i="28"/>
  <c r="C583" i="28"/>
  <c r="E582" i="28"/>
  <c r="G581" i="28"/>
  <c r="C581" i="28"/>
  <c r="E580" i="28"/>
  <c r="G579" i="28"/>
  <c r="C579" i="28"/>
  <c r="E578" i="28"/>
  <c r="G577" i="28"/>
  <c r="C577" i="28"/>
  <c r="E576" i="28"/>
  <c r="G575" i="28"/>
  <c r="C575" i="28"/>
  <c r="E574" i="28"/>
  <c r="G573" i="28"/>
  <c r="C573" i="28"/>
  <c r="E572" i="28"/>
  <c r="G571" i="28"/>
  <c r="C571" i="28"/>
  <c r="E570" i="28"/>
  <c r="G569" i="28"/>
  <c r="C569" i="28"/>
  <c r="E568" i="28"/>
  <c r="G567" i="28"/>
  <c r="C567" i="28"/>
  <c r="E566" i="28"/>
  <c r="G565" i="28"/>
  <c r="C565" i="28"/>
  <c r="E564" i="28"/>
  <c r="G563" i="28"/>
  <c r="C563" i="28"/>
  <c r="E562" i="28"/>
  <c r="G561" i="28"/>
  <c r="C561" i="28"/>
  <c r="E560" i="28"/>
  <c r="H594" i="28"/>
  <c r="D594" i="28"/>
  <c r="E620" i="28"/>
  <c r="G619" i="28"/>
  <c r="C619" i="28"/>
  <c r="E618" i="28"/>
  <c r="G617" i="28"/>
  <c r="C617" i="28"/>
  <c r="E616" i="28"/>
  <c r="G615" i="28"/>
  <c r="C615" i="28"/>
  <c r="E614" i="28"/>
  <c r="G613" i="28"/>
  <c r="C613" i="28"/>
  <c r="E612" i="28"/>
  <c r="G611" i="28"/>
  <c r="C611" i="28"/>
  <c r="E610" i="28"/>
  <c r="G609" i="28"/>
  <c r="C609" i="28"/>
  <c r="E608" i="28"/>
  <c r="G607" i="28"/>
  <c r="C607" i="28"/>
  <c r="E606" i="28"/>
  <c r="G605" i="28"/>
  <c r="C605" i="28"/>
  <c r="E604" i="28"/>
  <c r="G603" i="28"/>
  <c r="C603" i="28"/>
  <c r="E602" i="28"/>
  <c r="G601" i="28"/>
  <c r="C601" i="28"/>
  <c r="E600" i="28"/>
  <c r="G599" i="28"/>
  <c r="C599" i="28"/>
  <c r="E598" i="28"/>
  <c r="G597" i="28"/>
  <c r="C597" i="28"/>
  <c r="E596" i="28"/>
  <c r="G595" i="28"/>
  <c r="C595" i="28"/>
  <c r="I32" i="21"/>
  <c r="M32" i="21"/>
  <c r="F575" i="28"/>
  <c r="F617" i="28"/>
  <c r="F615" i="28"/>
  <c r="F613" i="28"/>
  <c r="F611" i="28"/>
  <c r="F607" i="28"/>
  <c r="F605" i="28"/>
  <c r="F603" i="28"/>
  <c r="F601" i="28"/>
  <c r="H598" i="28"/>
  <c r="D598" i="28"/>
  <c r="H596" i="28"/>
  <c r="D596" i="28"/>
  <c r="L32" i="21"/>
  <c r="H559" i="28"/>
  <c r="F509" i="28"/>
  <c r="F511" i="28"/>
  <c r="D514" i="28"/>
  <c r="H514" i="28"/>
  <c r="D516" i="28"/>
  <c r="H516" i="28"/>
  <c r="D518" i="28"/>
  <c r="H518" i="28"/>
  <c r="D520" i="28"/>
  <c r="H520" i="28"/>
  <c r="D522" i="28"/>
  <c r="H522" i="28"/>
  <c r="D524" i="28"/>
  <c r="I47" i="21"/>
  <c r="H524" i="28"/>
  <c r="M47" i="21"/>
  <c r="D526" i="28"/>
  <c r="H526" i="28"/>
  <c r="D528" i="28"/>
  <c r="H528" i="28"/>
  <c r="D530" i="28"/>
  <c r="H530" i="28"/>
  <c r="D532" i="28"/>
  <c r="H532" i="28"/>
  <c r="D534" i="28"/>
  <c r="H534" i="28"/>
  <c r="D499" i="26"/>
  <c r="E508" i="26"/>
  <c r="F517" i="26"/>
  <c r="I530" i="26"/>
  <c r="D549" i="26"/>
  <c r="E580" i="26"/>
  <c r="F636" i="26"/>
  <c r="I1198" i="26"/>
  <c r="E1198" i="26"/>
  <c r="H1197" i="26"/>
  <c r="D1197" i="26"/>
  <c r="G1196" i="26"/>
  <c r="C1196" i="26"/>
  <c r="F1195" i="26"/>
  <c r="I1194" i="26"/>
  <c r="E1194" i="26"/>
  <c r="H1193" i="26"/>
  <c r="D1193" i="26"/>
  <c r="G1192" i="26"/>
  <c r="C1192" i="26"/>
  <c r="F1191" i="26"/>
  <c r="I1190" i="26"/>
  <c r="E1190" i="26"/>
  <c r="H1189" i="26"/>
  <c r="D1189" i="26"/>
  <c r="G1188" i="26"/>
  <c r="C1188" i="26"/>
  <c r="F1187" i="26"/>
  <c r="I1186" i="26"/>
  <c r="E1186" i="26"/>
  <c r="H1185" i="26"/>
  <c r="D1185" i="26"/>
  <c r="H1198" i="26"/>
  <c r="D1198" i="26"/>
  <c r="G1197" i="26"/>
  <c r="C1197" i="26"/>
  <c r="F1196" i="26"/>
  <c r="I1195" i="26"/>
  <c r="E1195" i="26"/>
  <c r="H1194" i="26"/>
  <c r="D1194" i="26"/>
  <c r="G1193" i="26"/>
  <c r="C1193" i="26"/>
  <c r="F1192" i="26"/>
  <c r="I1191" i="26"/>
  <c r="E1191" i="26"/>
  <c r="H1190" i="26"/>
  <c r="D1190" i="26"/>
  <c r="G1189" i="26"/>
  <c r="C1189" i="26"/>
  <c r="F1188" i="26"/>
  <c r="I1187" i="26"/>
  <c r="E1187" i="26"/>
  <c r="H1186" i="26"/>
  <c r="D1186" i="26"/>
  <c r="G1185" i="26"/>
  <c r="C1185" i="26"/>
  <c r="F1184" i="26"/>
  <c r="I1183" i="26"/>
  <c r="E1183" i="26"/>
  <c r="H1182" i="26"/>
  <c r="D1182" i="26"/>
  <c r="G1181" i="26"/>
  <c r="C1181" i="26"/>
  <c r="F1180" i="26"/>
  <c r="I1179" i="26"/>
  <c r="E1179" i="26"/>
  <c r="H1178" i="26"/>
  <c r="D1178" i="26"/>
  <c r="G1177" i="26"/>
  <c r="C1177" i="26"/>
  <c r="F1176" i="26"/>
  <c r="I1175" i="26"/>
  <c r="E1175" i="26"/>
  <c r="H1174" i="26"/>
  <c r="D1174" i="26"/>
  <c r="G1173" i="26"/>
  <c r="C1173" i="26"/>
  <c r="F1172" i="26"/>
  <c r="I1171" i="26"/>
  <c r="E1171" i="26"/>
  <c r="H1170" i="26"/>
  <c r="D1170" i="26"/>
  <c r="G1169" i="26"/>
  <c r="C1169" i="26"/>
  <c r="F1168" i="26"/>
  <c r="I1167" i="26"/>
  <c r="E1167" i="26"/>
  <c r="H1166" i="26"/>
  <c r="D1166" i="26"/>
  <c r="G1165" i="26"/>
  <c r="C1165" i="26"/>
  <c r="F1164" i="26"/>
  <c r="I1163" i="26"/>
  <c r="E1163" i="26"/>
  <c r="H1162" i="26"/>
  <c r="D1162" i="26"/>
  <c r="G1161" i="26"/>
  <c r="C1161" i="26"/>
  <c r="F1160" i="26"/>
  <c r="I1159" i="26"/>
  <c r="E1159" i="26"/>
  <c r="H1158" i="26"/>
  <c r="D1158" i="26"/>
  <c r="G1157" i="26"/>
  <c r="C1157" i="26"/>
  <c r="F1156" i="26"/>
  <c r="I1155" i="26"/>
  <c r="E1155" i="26"/>
  <c r="H1154" i="26"/>
  <c r="D1154" i="26"/>
  <c r="G1153" i="26"/>
  <c r="C1153" i="26"/>
  <c r="F1152" i="26"/>
  <c r="I1151" i="26"/>
  <c r="E1151" i="26"/>
  <c r="H1150" i="26"/>
  <c r="G1198" i="26"/>
  <c r="C1198" i="26"/>
  <c r="F1197" i="26"/>
  <c r="I1196" i="26"/>
  <c r="E1196" i="26"/>
  <c r="H1195" i="26"/>
  <c r="D1195" i="26"/>
  <c r="G1194" i="26"/>
  <c r="C1194" i="26"/>
  <c r="F1193" i="26"/>
  <c r="I1192" i="26"/>
  <c r="E1192" i="26"/>
  <c r="H1191" i="26"/>
  <c r="D1191" i="26"/>
  <c r="G1190" i="26"/>
  <c r="C1190" i="26"/>
  <c r="F1189" i="26"/>
  <c r="I1188" i="26"/>
  <c r="E1188" i="26"/>
  <c r="H1187" i="26"/>
  <c r="D1187" i="26"/>
  <c r="G1186" i="26"/>
  <c r="C1186" i="26"/>
  <c r="F1185" i="26"/>
  <c r="I1184" i="26"/>
  <c r="E1184" i="26"/>
  <c r="H1183" i="26"/>
  <c r="D1183" i="26"/>
  <c r="G1182" i="26"/>
  <c r="C1182" i="26"/>
  <c r="F1181" i="26"/>
  <c r="I1180" i="26"/>
  <c r="E1180" i="26"/>
  <c r="H1179" i="26"/>
  <c r="D1179" i="26"/>
  <c r="G1178" i="26"/>
  <c r="C1178" i="26"/>
  <c r="F1177" i="26"/>
  <c r="I1176" i="26"/>
  <c r="E1176" i="26"/>
  <c r="F1198" i="26"/>
  <c r="I1197" i="26"/>
  <c r="E1197" i="26"/>
  <c r="H1196" i="26"/>
  <c r="D1196" i="26"/>
  <c r="G1195" i="26"/>
  <c r="C1195" i="26"/>
  <c r="F1194" i="26"/>
  <c r="I1193" i="26"/>
  <c r="E1193" i="26"/>
  <c r="H1192" i="26"/>
  <c r="D1192" i="26"/>
  <c r="G1191" i="26"/>
  <c r="C1191" i="26"/>
  <c r="F1190" i="26"/>
  <c r="I1189" i="26"/>
  <c r="E1189" i="26"/>
  <c r="H1188" i="26"/>
  <c r="D1188" i="26"/>
  <c r="G1187" i="26"/>
  <c r="C1187" i="26"/>
  <c r="F1186" i="26"/>
  <c r="I1185" i="26"/>
  <c r="E1185" i="26"/>
  <c r="H1184" i="26"/>
  <c r="D1184" i="26"/>
  <c r="G1183" i="26"/>
  <c r="C1183" i="26"/>
  <c r="F1182" i="26"/>
  <c r="I1181" i="26"/>
  <c r="E1181" i="26"/>
  <c r="H1180" i="26"/>
  <c r="D1180" i="26"/>
  <c r="G1179" i="26"/>
  <c r="C1179" i="26"/>
  <c r="F1178" i="26"/>
  <c r="I1177" i="26"/>
  <c r="E1177" i="26"/>
  <c r="H1176" i="26"/>
  <c r="D1176" i="26"/>
  <c r="G1175" i="26"/>
  <c r="C1175" i="26"/>
  <c r="F1174" i="26"/>
  <c r="I1173" i="26"/>
  <c r="E1173" i="26"/>
  <c r="H1172" i="26"/>
  <c r="D1172" i="26"/>
  <c r="G1171" i="26"/>
  <c r="C1171" i="26"/>
  <c r="F1170" i="26"/>
  <c r="I1169" i="26"/>
  <c r="E1169" i="26"/>
  <c r="H1168" i="26"/>
  <c r="D1168" i="26"/>
  <c r="G1167" i="26"/>
  <c r="C1167" i="26"/>
  <c r="F1166" i="26"/>
  <c r="I1165" i="26"/>
  <c r="E1165" i="26"/>
  <c r="H1164" i="26"/>
  <c r="D1164" i="26"/>
  <c r="G1163" i="26"/>
  <c r="C1163" i="26"/>
  <c r="F1162" i="26"/>
  <c r="I1161" i="26"/>
  <c r="E1161" i="26"/>
  <c r="H1160" i="26"/>
  <c r="D1160" i="26"/>
  <c r="G1159" i="26"/>
  <c r="C1159" i="26"/>
  <c r="F1158" i="26"/>
  <c r="I1157" i="26"/>
  <c r="E1157" i="26"/>
  <c r="H1156" i="26"/>
  <c r="D1156" i="26"/>
  <c r="G1155" i="26"/>
  <c r="C1155" i="26"/>
  <c r="F1154" i="26"/>
  <c r="I1153" i="26"/>
  <c r="E1153" i="26"/>
  <c r="H1152" i="26"/>
  <c r="D1152" i="26"/>
  <c r="G1151" i="26"/>
  <c r="C1151" i="26"/>
  <c r="F1150" i="26"/>
  <c r="G1184" i="26"/>
  <c r="E1182" i="26"/>
  <c r="C1180" i="26"/>
  <c r="H1177" i="26"/>
  <c r="H1175" i="26"/>
  <c r="G1174" i="26"/>
  <c r="F1173" i="26"/>
  <c r="E1172" i="26"/>
  <c r="D1171" i="26"/>
  <c r="C1170" i="26"/>
  <c r="I1168" i="26"/>
  <c r="H1167" i="26"/>
  <c r="G1166" i="26"/>
  <c r="F1165" i="26"/>
  <c r="E1164" i="26"/>
  <c r="D1163" i="26"/>
  <c r="C1162" i="26"/>
  <c r="I1160" i="26"/>
  <c r="H1159" i="26"/>
  <c r="G1158" i="26"/>
  <c r="F1157" i="26"/>
  <c r="E1156" i="26"/>
  <c r="D1155" i="26"/>
  <c r="C1154" i="26"/>
  <c r="I1152" i="26"/>
  <c r="H1151" i="26"/>
  <c r="G1150" i="26"/>
  <c r="I1149" i="26"/>
  <c r="E1149" i="26"/>
  <c r="H1148" i="26"/>
  <c r="D1148" i="26"/>
  <c r="G1147" i="26"/>
  <c r="C1147" i="26"/>
  <c r="F1146" i="26"/>
  <c r="I1145" i="26"/>
  <c r="E1145" i="26"/>
  <c r="H1144" i="26"/>
  <c r="D1144" i="26"/>
  <c r="G1143" i="26"/>
  <c r="C1143" i="26"/>
  <c r="F1142" i="26"/>
  <c r="I1141" i="26"/>
  <c r="E1141" i="26"/>
  <c r="H1140" i="26"/>
  <c r="D1140" i="26"/>
  <c r="G1139" i="26"/>
  <c r="C1139" i="26"/>
  <c r="F1138" i="26"/>
  <c r="I1137" i="26"/>
  <c r="E1137" i="26"/>
  <c r="H1136" i="26"/>
  <c r="D1136" i="26"/>
  <c r="G1135" i="26"/>
  <c r="C1135" i="26"/>
  <c r="F1134" i="26"/>
  <c r="I1133" i="26"/>
  <c r="E1133" i="26"/>
  <c r="F1183" i="26"/>
  <c r="D1181" i="26"/>
  <c r="I1178" i="26"/>
  <c r="G1176" i="26"/>
  <c r="D1175" i="26"/>
  <c r="C1174" i="26"/>
  <c r="I1172" i="26"/>
  <c r="H1171" i="26"/>
  <c r="G1170" i="26"/>
  <c r="F1169" i="26"/>
  <c r="E1168" i="26"/>
  <c r="D1167" i="26"/>
  <c r="C1166" i="26"/>
  <c r="I1164" i="26"/>
  <c r="H1163" i="26"/>
  <c r="G1162" i="26"/>
  <c r="F1161" i="26"/>
  <c r="E1160" i="26"/>
  <c r="D1159" i="26"/>
  <c r="C1158" i="26"/>
  <c r="I1156" i="26"/>
  <c r="H1155" i="26"/>
  <c r="G1154" i="26"/>
  <c r="F1153" i="26"/>
  <c r="E1152" i="26"/>
  <c r="D1151" i="26"/>
  <c r="D1150" i="26"/>
  <c r="G1149" i="26"/>
  <c r="C1149" i="26"/>
  <c r="F1148" i="26"/>
  <c r="I1147" i="26"/>
  <c r="E1147" i="26"/>
  <c r="H1146" i="26"/>
  <c r="D1146" i="26"/>
  <c r="G1145" i="26"/>
  <c r="C1145" i="26"/>
  <c r="F1144" i="26"/>
  <c r="I1143" i="26"/>
  <c r="E1143" i="26"/>
  <c r="H1142" i="26"/>
  <c r="D1142" i="26"/>
  <c r="G1141" i="26"/>
  <c r="C1141" i="26"/>
  <c r="F1140" i="26"/>
  <c r="I1139" i="26"/>
  <c r="E1139" i="26"/>
  <c r="H1138" i="26"/>
  <c r="D1138" i="26"/>
  <c r="G1137" i="26"/>
  <c r="C1137" i="26"/>
  <c r="F1136" i="26"/>
  <c r="I1135" i="26"/>
  <c r="E1135" i="26"/>
  <c r="H1134" i="26"/>
  <c r="D1134" i="26"/>
  <c r="G1133" i="26"/>
  <c r="C1133" i="26"/>
  <c r="I1182" i="26"/>
  <c r="G1180" i="26"/>
  <c r="E1178" i="26"/>
  <c r="C1176" i="26"/>
  <c r="I1174" i="26"/>
  <c r="H1173" i="26"/>
  <c r="G1172" i="26"/>
  <c r="F1171" i="26"/>
  <c r="E1170" i="26"/>
  <c r="D1169" i="26"/>
  <c r="C1168" i="26"/>
  <c r="I1166" i="26"/>
  <c r="H1165" i="26"/>
  <c r="G1164" i="26"/>
  <c r="F1163" i="26"/>
  <c r="E1162" i="26"/>
  <c r="D1161" i="26"/>
  <c r="C1160" i="26"/>
  <c r="I1158" i="26"/>
  <c r="H1157" i="26"/>
  <c r="G1156" i="26"/>
  <c r="F1155" i="26"/>
  <c r="E1154" i="26"/>
  <c r="D1153" i="26"/>
  <c r="C1152" i="26"/>
  <c r="I1150" i="26"/>
  <c r="C1150" i="26"/>
  <c r="F1149" i="26"/>
  <c r="I1148" i="26"/>
  <c r="E1148" i="26"/>
  <c r="H1147" i="26"/>
  <c r="D1147" i="26"/>
  <c r="G1146" i="26"/>
  <c r="C1146" i="26"/>
  <c r="F1145" i="26"/>
  <c r="I1144" i="26"/>
  <c r="E1144" i="26"/>
  <c r="H1143" i="26"/>
  <c r="D1143" i="26"/>
  <c r="G1142" i="26"/>
  <c r="C1142" i="26"/>
  <c r="F1141" i="26"/>
  <c r="I1140" i="26"/>
  <c r="E1140" i="26"/>
  <c r="H1139" i="26"/>
  <c r="D1139" i="26"/>
  <c r="G1138" i="26"/>
  <c r="C1138" i="26"/>
  <c r="F1137" i="26"/>
  <c r="I1136" i="26"/>
  <c r="E1136" i="26"/>
  <c r="H1135" i="26"/>
  <c r="D1135" i="26"/>
  <c r="G1134" i="26"/>
  <c r="C1134" i="26"/>
  <c r="F1133" i="26"/>
  <c r="C1184" i="26"/>
  <c r="F1175" i="26"/>
  <c r="I1170" i="26"/>
  <c r="E1166" i="26"/>
  <c r="H1161" i="26"/>
  <c r="D1157" i="26"/>
  <c r="G1152" i="26"/>
  <c r="D1149" i="26"/>
  <c r="I1146" i="26"/>
  <c r="G1144" i="26"/>
  <c r="E1142" i="26"/>
  <c r="C1140" i="26"/>
  <c r="H1137" i="26"/>
  <c r="F1135" i="26"/>
  <c r="D1133" i="26"/>
  <c r="F1179" i="26"/>
  <c r="D1173" i="26"/>
  <c r="G1168" i="26"/>
  <c r="C1164" i="26"/>
  <c r="F1159" i="26"/>
  <c r="I1154" i="26"/>
  <c r="E1150" i="26"/>
  <c r="C1148" i="26"/>
  <c r="H1145" i="26"/>
  <c r="F1143" i="26"/>
  <c r="D1141" i="26"/>
  <c r="I1138" i="26"/>
  <c r="G1136" i="26"/>
  <c r="E1134" i="26"/>
  <c r="D1177" i="26"/>
  <c r="C1172" i="26"/>
  <c r="F1167" i="26"/>
  <c r="I1162" i="26"/>
  <c r="E1158" i="26"/>
  <c r="H1153" i="26"/>
  <c r="H1149" i="26"/>
  <c r="F1147" i="26"/>
  <c r="D1145" i="26"/>
  <c r="I1142" i="26"/>
  <c r="G1140" i="26"/>
  <c r="E1138" i="26"/>
  <c r="C1136" i="26"/>
  <c r="H1133" i="26"/>
  <c r="H1181" i="26"/>
  <c r="G1160" i="26"/>
  <c r="E1146" i="26"/>
  <c r="D1137" i="26"/>
  <c r="E1174" i="26"/>
  <c r="C1156" i="26"/>
  <c r="C1144" i="26"/>
  <c r="I1134" i="26"/>
  <c r="H1169" i="26"/>
  <c r="F1151" i="26"/>
  <c r="H1141" i="26"/>
  <c r="D1165" i="26"/>
  <c r="F1139" i="26"/>
  <c r="G1148" i="26"/>
  <c r="D700" i="26"/>
  <c r="E699" i="26"/>
  <c r="F698" i="26"/>
  <c r="G697" i="26"/>
  <c r="C697" i="26"/>
  <c r="D696" i="26"/>
  <c r="E695" i="26"/>
  <c r="F694" i="26"/>
  <c r="G693" i="26"/>
  <c r="C693" i="26"/>
  <c r="D692" i="26"/>
  <c r="E691" i="26"/>
  <c r="F690" i="26"/>
  <c r="G689" i="26"/>
  <c r="C689" i="26"/>
  <c r="D688" i="26"/>
  <c r="E687" i="26"/>
  <c r="F686" i="26"/>
  <c r="G685" i="26"/>
  <c r="C685" i="26"/>
  <c r="D684" i="26"/>
  <c r="E683" i="26"/>
  <c r="F682" i="26"/>
  <c r="G681" i="26"/>
  <c r="C681" i="26"/>
  <c r="D680" i="26"/>
  <c r="E679" i="26"/>
  <c r="F678" i="26"/>
  <c r="G677" i="26"/>
  <c r="C677" i="26"/>
  <c r="D676" i="26"/>
  <c r="E675" i="26"/>
  <c r="F674" i="26"/>
  <c r="G673" i="26"/>
  <c r="C673" i="26"/>
  <c r="D672" i="26"/>
  <c r="E671" i="26"/>
  <c r="F670" i="26"/>
  <c r="G669" i="26"/>
  <c r="C669" i="26"/>
  <c r="D668" i="26"/>
  <c r="E667" i="26"/>
  <c r="F666" i="26"/>
  <c r="G665" i="26"/>
  <c r="C665" i="26"/>
  <c r="D664" i="26"/>
  <c r="E663" i="26"/>
  <c r="F662" i="26"/>
  <c r="G661" i="26"/>
  <c r="C661" i="26"/>
  <c r="D660" i="26"/>
  <c r="E659" i="26"/>
  <c r="F658" i="26"/>
  <c r="G657" i="26"/>
  <c r="C657" i="26"/>
  <c r="D656" i="26"/>
  <c r="E655" i="26"/>
  <c r="F654" i="26"/>
  <c r="G653" i="26"/>
  <c r="C653" i="26"/>
  <c r="D652" i="26"/>
  <c r="E651" i="26"/>
  <c r="F650" i="26"/>
  <c r="G649" i="26"/>
  <c r="C649" i="26"/>
  <c r="D648" i="26"/>
  <c r="E647" i="26"/>
  <c r="F646" i="26"/>
  <c r="G645" i="26"/>
  <c r="C645" i="26"/>
  <c r="D644" i="26"/>
  <c r="E643" i="26"/>
  <c r="F642" i="26"/>
  <c r="G641" i="26"/>
  <c r="C641" i="26"/>
  <c r="D640" i="26"/>
  <c r="E639" i="26"/>
  <c r="F638" i="26"/>
  <c r="G637" i="26"/>
  <c r="C637" i="26"/>
  <c r="D636" i="26"/>
  <c r="E635" i="26"/>
  <c r="F629" i="26"/>
  <c r="G628" i="26"/>
  <c r="C628" i="26"/>
  <c r="D627" i="26"/>
  <c r="E626" i="26"/>
  <c r="F625" i="26"/>
  <c r="G624" i="26"/>
  <c r="C624" i="26"/>
  <c r="D623" i="26"/>
  <c r="E622" i="26"/>
  <c r="F621" i="26"/>
  <c r="G620" i="26"/>
  <c r="C620" i="26"/>
  <c r="D619" i="26"/>
  <c r="E618" i="26"/>
  <c r="F617" i="26"/>
  <c r="G616" i="26"/>
  <c r="C616" i="26"/>
  <c r="D615" i="26"/>
  <c r="E614" i="26"/>
  <c r="F613" i="26"/>
  <c r="G612" i="26"/>
  <c r="C612" i="26"/>
  <c r="D611" i="26"/>
  <c r="E610" i="26"/>
  <c r="F609" i="26"/>
  <c r="G608" i="26"/>
  <c r="C608" i="26"/>
  <c r="D607" i="26"/>
  <c r="E606" i="26"/>
  <c r="F605" i="26"/>
  <c r="G604" i="26"/>
  <c r="C604" i="26"/>
  <c r="D603" i="26"/>
  <c r="E602" i="26"/>
  <c r="F601" i="26"/>
  <c r="G600" i="26"/>
  <c r="C600" i="26"/>
  <c r="D599" i="26"/>
  <c r="E598" i="26"/>
  <c r="F597" i="26"/>
  <c r="G596" i="26"/>
  <c r="C596" i="26"/>
  <c r="D595" i="26"/>
  <c r="E594" i="26"/>
  <c r="F593" i="26"/>
  <c r="G592" i="26"/>
  <c r="C592" i="26"/>
  <c r="D591" i="26"/>
  <c r="E590" i="26"/>
  <c r="F589" i="26"/>
  <c r="G588" i="26"/>
  <c r="C588" i="26"/>
  <c r="D587" i="26"/>
  <c r="E586" i="26"/>
  <c r="F585" i="26"/>
  <c r="G584" i="26"/>
  <c r="C584" i="26"/>
  <c r="D583" i="26"/>
  <c r="E582" i="26"/>
  <c r="F581" i="26"/>
  <c r="G580" i="26"/>
  <c r="C580" i="26"/>
  <c r="D579" i="26"/>
  <c r="E578" i="26"/>
  <c r="F577" i="26"/>
  <c r="G576" i="26"/>
  <c r="C576" i="26"/>
  <c r="D575" i="26"/>
  <c r="E574" i="26"/>
  <c r="F573" i="26"/>
  <c r="G572" i="26"/>
  <c r="C572" i="26"/>
  <c r="G700" i="26"/>
  <c r="C700" i="26"/>
  <c r="D699" i="26"/>
  <c r="E698" i="26"/>
  <c r="F697" i="26"/>
  <c r="G696" i="26"/>
  <c r="C696" i="26"/>
  <c r="D695" i="26"/>
  <c r="E694" i="26"/>
  <c r="F693" i="26"/>
  <c r="G692" i="26"/>
  <c r="C692" i="26"/>
  <c r="D691" i="26"/>
  <c r="E690" i="26"/>
  <c r="F689" i="26"/>
  <c r="G688" i="26"/>
  <c r="C688" i="26"/>
  <c r="D687" i="26"/>
  <c r="E686" i="26"/>
  <c r="F685" i="26"/>
  <c r="G684" i="26"/>
  <c r="C684" i="26"/>
  <c r="D683" i="26"/>
  <c r="E682" i="26"/>
  <c r="F681" i="26"/>
  <c r="G680" i="26"/>
  <c r="C680" i="26"/>
  <c r="D679" i="26"/>
  <c r="E678" i="26"/>
  <c r="F677" i="26"/>
  <c r="G676" i="26"/>
  <c r="C676" i="26"/>
  <c r="D675" i="26"/>
  <c r="E674" i="26"/>
  <c r="F673" i="26"/>
  <c r="G672" i="26"/>
  <c r="C672" i="26"/>
  <c r="D671" i="26"/>
  <c r="E670" i="26"/>
  <c r="F669" i="26"/>
  <c r="G668" i="26"/>
  <c r="C668" i="26"/>
  <c r="D667" i="26"/>
  <c r="E666" i="26"/>
  <c r="F665" i="26"/>
  <c r="G664" i="26"/>
  <c r="C664" i="26"/>
  <c r="D663" i="26"/>
  <c r="E662" i="26"/>
  <c r="F661" i="26"/>
  <c r="G660" i="26"/>
  <c r="C660" i="26"/>
  <c r="D659" i="26"/>
  <c r="E658" i="26"/>
  <c r="F657" i="26"/>
  <c r="G656" i="26"/>
  <c r="C656" i="26"/>
  <c r="D655" i="26"/>
  <c r="E654" i="26"/>
  <c r="F653" i="26"/>
  <c r="G652" i="26"/>
  <c r="C652" i="26"/>
  <c r="D651" i="26"/>
  <c r="E650" i="26"/>
  <c r="F649" i="26"/>
  <c r="G648" i="26"/>
  <c r="C648" i="26"/>
  <c r="D647" i="26"/>
  <c r="E646" i="26"/>
  <c r="F645" i="26"/>
  <c r="G644" i="26"/>
  <c r="C644" i="26"/>
  <c r="D643" i="26"/>
  <c r="E642" i="26"/>
  <c r="F641" i="26"/>
  <c r="G640" i="26"/>
  <c r="C640" i="26"/>
  <c r="D639" i="26"/>
  <c r="E638" i="26"/>
  <c r="F637" i="26"/>
  <c r="G636" i="26"/>
  <c r="C636" i="26"/>
  <c r="D635" i="26"/>
  <c r="E629" i="26"/>
  <c r="F628" i="26"/>
  <c r="G627" i="26"/>
  <c r="C627" i="26"/>
  <c r="D626" i="26"/>
  <c r="E625" i="26"/>
  <c r="F624" i="26"/>
  <c r="G623" i="26"/>
  <c r="C623" i="26"/>
  <c r="D622" i="26"/>
  <c r="E621" i="26"/>
  <c r="F620" i="26"/>
  <c r="G619" i="26"/>
  <c r="C619" i="26"/>
  <c r="D618" i="26"/>
  <c r="E617" i="26"/>
  <c r="F616" i="26"/>
  <c r="G615" i="26"/>
  <c r="C615" i="26"/>
  <c r="D614" i="26"/>
  <c r="E613" i="26"/>
  <c r="F612" i="26"/>
  <c r="G611" i="26"/>
  <c r="C611" i="26"/>
  <c r="D610" i="26"/>
  <c r="E609" i="26"/>
  <c r="F608" i="26"/>
  <c r="G607" i="26"/>
  <c r="C607" i="26"/>
  <c r="D606" i="26"/>
  <c r="E605" i="26"/>
  <c r="F604" i="26"/>
  <c r="G603" i="26"/>
  <c r="C603" i="26"/>
  <c r="D602" i="26"/>
  <c r="E601" i="26"/>
  <c r="F600" i="26"/>
  <c r="G599" i="26"/>
  <c r="C599" i="26"/>
  <c r="D598" i="26"/>
  <c r="E597" i="26"/>
  <c r="F596" i="26"/>
  <c r="G595" i="26"/>
  <c r="C595" i="26"/>
  <c r="D594" i="26"/>
  <c r="E593" i="26"/>
  <c r="F592" i="26"/>
  <c r="G591" i="26"/>
  <c r="C591" i="26"/>
  <c r="D590" i="26"/>
  <c r="E589" i="26"/>
  <c r="F588" i="26"/>
  <c r="G587" i="26"/>
  <c r="C587" i="26"/>
  <c r="D586" i="26"/>
  <c r="E585" i="26"/>
  <c r="F584" i="26"/>
  <c r="G583" i="26"/>
  <c r="C583" i="26"/>
  <c r="D582" i="26"/>
  <c r="E581" i="26"/>
  <c r="F580" i="26"/>
  <c r="G579" i="26"/>
  <c r="C579" i="26"/>
  <c r="D578" i="26"/>
  <c r="E577" i="26"/>
  <c r="F576" i="26"/>
  <c r="G575" i="26"/>
  <c r="C575" i="26"/>
  <c r="D574" i="26"/>
  <c r="E573" i="26"/>
  <c r="F572" i="26"/>
  <c r="G571" i="26"/>
  <c r="C571" i="26"/>
  <c r="E700" i="26"/>
  <c r="G698" i="26"/>
  <c r="D697" i="26"/>
  <c r="F695" i="26"/>
  <c r="C694" i="26"/>
  <c r="E692" i="26"/>
  <c r="G690" i="26"/>
  <c r="D689" i="26"/>
  <c r="F687" i="26"/>
  <c r="C686" i="26"/>
  <c r="E684" i="26"/>
  <c r="G682" i="26"/>
  <c r="D681" i="26"/>
  <c r="F679" i="26"/>
  <c r="C678" i="26"/>
  <c r="E676" i="26"/>
  <c r="G674" i="26"/>
  <c r="D673" i="26"/>
  <c r="F671" i="26"/>
  <c r="C670" i="26"/>
  <c r="E668" i="26"/>
  <c r="G666" i="26"/>
  <c r="D665" i="26"/>
  <c r="F663" i="26"/>
  <c r="C662" i="26"/>
  <c r="E660" i="26"/>
  <c r="G658" i="26"/>
  <c r="D657" i="26"/>
  <c r="F655" i="26"/>
  <c r="C654" i="26"/>
  <c r="E652" i="26"/>
  <c r="G650" i="26"/>
  <c r="D649" i="26"/>
  <c r="F647" i="26"/>
  <c r="C646" i="26"/>
  <c r="E644" i="26"/>
  <c r="G642" i="26"/>
  <c r="D641" i="26"/>
  <c r="F639" i="26"/>
  <c r="C638" i="26"/>
  <c r="E636" i="26"/>
  <c r="G629" i="26"/>
  <c r="D628" i="26"/>
  <c r="F626" i="26"/>
  <c r="C625" i="26"/>
  <c r="E623" i="26"/>
  <c r="G621" i="26"/>
  <c r="D620" i="26"/>
  <c r="F618" i="26"/>
  <c r="C617" i="26"/>
  <c r="E615" i="26"/>
  <c r="G613" i="26"/>
  <c r="D612" i="26"/>
  <c r="F610" i="26"/>
  <c r="C609" i="26"/>
  <c r="E607" i="26"/>
  <c r="G605" i="26"/>
  <c r="D604" i="26"/>
  <c r="F602" i="26"/>
  <c r="C601" i="26"/>
  <c r="E599" i="26"/>
  <c r="G597" i="26"/>
  <c r="D596" i="26"/>
  <c r="F594" i="26"/>
  <c r="C593" i="26"/>
  <c r="E591" i="26"/>
  <c r="G589" i="26"/>
  <c r="D588" i="26"/>
  <c r="F586" i="26"/>
  <c r="C585" i="26"/>
  <c r="E583" i="26"/>
  <c r="G581" i="26"/>
  <c r="D580" i="26"/>
  <c r="F578" i="26"/>
  <c r="C577" i="26"/>
  <c r="E575" i="26"/>
  <c r="G573" i="26"/>
  <c r="D572" i="26"/>
  <c r="G570" i="26"/>
  <c r="C570" i="26"/>
  <c r="D569" i="26"/>
  <c r="E568" i="26"/>
  <c r="F567" i="26"/>
  <c r="G566" i="26"/>
  <c r="C566" i="26"/>
  <c r="D565" i="26"/>
  <c r="E564" i="26"/>
  <c r="H558" i="26"/>
  <c r="D558" i="26"/>
  <c r="G557" i="26"/>
  <c r="C557" i="26"/>
  <c r="F556" i="26"/>
  <c r="I555" i="26"/>
  <c r="E555" i="26"/>
  <c r="H554" i="26"/>
  <c r="D554" i="26"/>
  <c r="G553" i="26"/>
  <c r="C553" i="26"/>
  <c r="F552" i="26"/>
  <c r="I551" i="26"/>
  <c r="E551" i="26"/>
  <c r="H550" i="26"/>
  <c r="D550" i="26"/>
  <c r="G549" i="26"/>
  <c r="C549" i="26"/>
  <c r="F548" i="26"/>
  <c r="I547" i="26"/>
  <c r="E547" i="26"/>
  <c r="H546" i="26"/>
  <c r="D546" i="26"/>
  <c r="G545" i="26"/>
  <c r="C545" i="26"/>
  <c r="F544" i="26"/>
  <c r="I543" i="26"/>
  <c r="E543" i="26"/>
  <c r="H542" i="26"/>
  <c r="D542" i="26"/>
  <c r="G541" i="26"/>
  <c r="C541" i="26"/>
  <c r="F540" i="26"/>
  <c r="I539" i="26"/>
  <c r="E539" i="26"/>
  <c r="H538" i="26"/>
  <c r="D538" i="26"/>
  <c r="G537" i="26"/>
  <c r="C537" i="26"/>
  <c r="F536" i="26"/>
  <c r="I535" i="26"/>
  <c r="E535" i="26"/>
  <c r="H534" i="26"/>
  <c r="D534" i="26"/>
  <c r="G533" i="26"/>
  <c r="C533" i="26"/>
  <c r="F532" i="26"/>
  <c r="I531" i="26"/>
  <c r="E531" i="26"/>
  <c r="H530" i="26"/>
  <c r="D530" i="26"/>
  <c r="G529" i="26"/>
  <c r="C529" i="26"/>
  <c r="F528" i="26"/>
  <c r="I527" i="26"/>
  <c r="E527" i="26"/>
  <c r="H526" i="26"/>
  <c r="D526" i="26"/>
  <c r="G525" i="26"/>
  <c r="C525" i="26"/>
  <c r="F524" i="26"/>
  <c r="I523" i="26"/>
  <c r="E523" i="26"/>
  <c r="H522" i="26"/>
  <c r="G699" i="26"/>
  <c r="D698" i="26"/>
  <c r="F696" i="26"/>
  <c r="C695" i="26"/>
  <c r="E693" i="26"/>
  <c r="G691" i="26"/>
  <c r="D690" i="26"/>
  <c r="F688" i="26"/>
  <c r="C687" i="26"/>
  <c r="E685" i="26"/>
  <c r="G683" i="26"/>
  <c r="D682" i="26"/>
  <c r="F680" i="26"/>
  <c r="C679" i="26"/>
  <c r="E677" i="26"/>
  <c r="G675" i="26"/>
  <c r="D674" i="26"/>
  <c r="F672" i="26"/>
  <c r="C671" i="26"/>
  <c r="E669" i="26"/>
  <c r="G667" i="26"/>
  <c r="D666" i="26"/>
  <c r="F664" i="26"/>
  <c r="C663" i="26"/>
  <c r="E661" i="26"/>
  <c r="G659" i="26"/>
  <c r="D658" i="26"/>
  <c r="F656" i="26"/>
  <c r="C655" i="26"/>
  <c r="E653" i="26"/>
  <c r="G651" i="26"/>
  <c r="D650" i="26"/>
  <c r="F648" i="26"/>
  <c r="C647" i="26"/>
  <c r="E645" i="26"/>
  <c r="G643" i="26"/>
  <c r="D642" i="26"/>
  <c r="F640" i="26"/>
  <c r="C639" i="26"/>
  <c r="E637" i="26"/>
  <c r="G635" i="26"/>
  <c r="D629" i="26"/>
  <c r="F627" i="26"/>
  <c r="C626" i="26"/>
  <c r="E624" i="26"/>
  <c r="G622" i="26"/>
  <c r="D621" i="26"/>
  <c r="F619" i="26"/>
  <c r="C618" i="26"/>
  <c r="E616" i="26"/>
  <c r="G614" i="26"/>
  <c r="D613" i="26"/>
  <c r="F611" i="26"/>
  <c r="C610" i="26"/>
  <c r="E608" i="26"/>
  <c r="G606" i="26"/>
  <c r="D605" i="26"/>
  <c r="F603" i="26"/>
  <c r="C602" i="26"/>
  <c r="E600" i="26"/>
  <c r="G598" i="26"/>
  <c r="D597" i="26"/>
  <c r="F595" i="26"/>
  <c r="C594" i="26"/>
  <c r="E592" i="26"/>
  <c r="G590" i="26"/>
  <c r="D589" i="26"/>
  <c r="F587" i="26"/>
  <c r="C586" i="26"/>
  <c r="E584" i="26"/>
  <c r="G582" i="26"/>
  <c r="D581" i="26"/>
  <c r="F579" i="26"/>
  <c r="C578" i="26"/>
  <c r="E576" i="26"/>
  <c r="G574" i="26"/>
  <c r="D573" i="26"/>
  <c r="F571" i="26"/>
  <c r="F570" i="26"/>
  <c r="G569" i="26"/>
  <c r="C569" i="26"/>
  <c r="D568" i="26"/>
  <c r="E567" i="26"/>
  <c r="F566" i="26"/>
  <c r="G565" i="26"/>
  <c r="C565" i="26"/>
  <c r="D564" i="26"/>
  <c r="G558" i="26"/>
  <c r="C558" i="26"/>
  <c r="F557" i="26"/>
  <c r="I556" i="26"/>
  <c r="E556" i="26"/>
  <c r="H555" i="26"/>
  <c r="D555" i="26"/>
  <c r="G554" i="26"/>
  <c r="C554" i="26"/>
  <c r="F553" i="26"/>
  <c r="I552" i="26"/>
  <c r="E552" i="26"/>
  <c r="H551" i="26"/>
  <c r="D551" i="26"/>
  <c r="G550" i="26"/>
  <c r="C550" i="26"/>
  <c r="F549" i="26"/>
  <c r="I548" i="26"/>
  <c r="E548" i="26"/>
  <c r="H547" i="26"/>
  <c r="D547" i="26"/>
  <c r="G546" i="26"/>
  <c r="C546" i="26"/>
  <c r="F545" i="26"/>
  <c r="I544" i="26"/>
  <c r="E544" i="26"/>
  <c r="H543" i="26"/>
  <c r="D543" i="26"/>
  <c r="G542" i="26"/>
  <c r="C542" i="26"/>
  <c r="F541" i="26"/>
  <c r="I540" i="26"/>
  <c r="E540" i="26"/>
  <c r="H539" i="26"/>
  <c r="D539" i="26"/>
  <c r="G538" i="26"/>
  <c r="C538" i="26"/>
  <c r="F537" i="26"/>
  <c r="I536" i="26"/>
  <c r="E536" i="26"/>
  <c r="H535" i="26"/>
  <c r="D535" i="26"/>
  <c r="G534" i="26"/>
  <c r="C534" i="26"/>
  <c r="F533" i="26"/>
  <c r="I532" i="26"/>
  <c r="E532" i="26"/>
  <c r="H531" i="26"/>
  <c r="D531" i="26"/>
  <c r="G530" i="26"/>
  <c r="C530" i="26"/>
  <c r="F529" i="26"/>
  <c r="I528" i="26"/>
  <c r="E528" i="26"/>
  <c r="H527" i="26"/>
  <c r="D527" i="26"/>
  <c r="G526" i="26"/>
  <c r="C526" i="26"/>
  <c r="F525" i="26"/>
  <c r="I524" i="26"/>
  <c r="E524" i="26"/>
  <c r="H523" i="26"/>
  <c r="D523" i="26"/>
  <c r="G522" i="26"/>
  <c r="F699" i="26"/>
  <c r="E696" i="26"/>
  <c r="D693" i="26"/>
  <c r="C690" i="26"/>
  <c r="G686" i="26"/>
  <c r="F683" i="26"/>
  <c r="E680" i="26"/>
  <c r="D677" i="26"/>
  <c r="C674" i="26"/>
  <c r="G670" i="26"/>
  <c r="F667" i="26"/>
  <c r="E664" i="26"/>
  <c r="D661" i="26"/>
  <c r="C658" i="26"/>
  <c r="G654" i="26"/>
  <c r="F651" i="26"/>
  <c r="E648" i="26"/>
  <c r="D645" i="26"/>
  <c r="C642" i="26"/>
  <c r="G638" i="26"/>
  <c r="F635" i="26"/>
  <c r="E627" i="26"/>
  <c r="D624" i="26"/>
  <c r="C621" i="26"/>
  <c r="G617" i="26"/>
  <c r="F614" i="26"/>
  <c r="E611" i="26"/>
  <c r="D608" i="26"/>
  <c r="C605" i="26"/>
  <c r="G601" i="26"/>
  <c r="F598" i="26"/>
  <c r="E595" i="26"/>
  <c r="D592" i="26"/>
  <c r="C589" i="26"/>
  <c r="G585" i="26"/>
  <c r="F582" i="26"/>
  <c r="E579" i="26"/>
  <c r="D576" i="26"/>
  <c r="C573" i="26"/>
  <c r="E570" i="26"/>
  <c r="G568" i="26"/>
  <c r="D567" i="26"/>
  <c r="F565" i="26"/>
  <c r="C564" i="26"/>
  <c r="I557" i="26"/>
  <c r="H556" i="26"/>
  <c r="G555" i="26"/>
  <c r="F554" i="26"/>
  <c r="E553" i="26"/>
  <c r="D552" i="26"/>
  <c r="C551" i="26"/>
  <c r="I549" i="26"/>
  <c r="H548" i="26"/>
  <c r="G547" i="26"/>
  <c r="F546" i="26"/>
  <c r="E545" i="26"/>
  <c r="D544" i="26"/>
  <c r="C543" i="26"/>
  <c r="I541" i="26"/>
  <c r="H540" i="26"/>
  <c r="G539" i="26"/>
  <c r="F538" i="26"/>
  <c r="E537" i="26"/>
  <c r="D536" i="26"/>
  <c r="C535" i="26"/>
  <c r="I533" i="26"/>
  <c r="H532" i="26"/>
  <c r="G531" i="26"/>
  <c r="F530" i="26"/>
  <c r="E529" i="26"/>
  <c r="D528" i="26"/>
  <c r="C527" i="26"/>
  <c r="I525" i="26"/>
  <c r="H524" i="26"/>
  <c r="G523" i="26"/>
  <c r="F522" i="26"/>
  <c r="I521" i="26"/>
  <c r="E521" i="26"/>
  <c r="H520" i="26"/>
  <c r="D520" i="26"/>
  <c r="G519" i="26"/>
  <c r="C519" i="26"/>
  <c r="F518" i="26"/>
  <c r="I517" i="26"/>
  <c r="E517" i="26"/>
  <c r="H516" i="26"/>
  <c r="D516" i="26"/>
  <c r="G515" i="26"/>
  <c r="C515" i="26"/>
  <c r="F514" i="26"/>
  <c r="I513" i="26"/>
  <c r="E513" i="26"/>
  <c r="H512" i="26"/>
  <c r="D512" i="26"/>
  <c r="G511" i="26"/>
  <c r="C511" i="26"/>
  <c r="F510" i="26"/>
  <c r="I509" i="26"/>
  <c r="E509" i="26"/>
  <c r="H508" i="26"/>
  <c r="D508" i="26"/>
  <c r="G507" i="26"/>
  <c r="C507" i="26"/>
  <c r="F506" i="26"/>
  <c r="I505" i="26"/>
  <c r="E505" i="26"/>
  <c r="H504" i="26"/>
  <c r="D504" i="26"/>
  <c r="G503" i="26"/>
  <c r="C503" i="26"/>
  <c r="F502" i="26"/>
  <c r="I501" i="26"/>
  <c r="E501" i="26"/>
  <c r="H500" i="26"/>
  <c r="D500" i="26"/>
  <c r="G499" i="26"/>
  <c r="C499" i="26"/>
  <c r="F498" i="26"/>
  <c r="I497" i="26"/>
  <c r="E497" i="26"/>
  <c r="H496" i="26"/>
  <c r="D496" i="26"/>
  <c r="G495" i="26"/>
  <c r="C495" i="26"/>
  <c r="F494" i="26"/>
  <c r="I493" i="26"/>
  <c r="E493" i="26"/>
  <c r="C699" i="26"/>
  <c r="G695" i="26"/>
  <c r="F692" i="26"/>
  <c r="E689" i="26"/>
  <c r="D686" i="26"/>
  <c r="C683" i="26"/>
  <c r="G679" i="26"/>
  <c r="F676" i="26"/>
  <c r="E673" i="26"/>
  <c r="D670" i="26"/>
  <c r="C667" i="26"/>
  <c r="G663" i="26"/>
  <c r="F660" i="26"/>
  <c r="E657" i="26"/>
  <c r="D654" i="26"/>
  <c r="C651" i="26"/>
  <c r="G647" i="26"/>
  <c r="F644" i="26"/>
  <c r="E641" i="26"/>
  <c r="D638" i="26"/>
  <c r="C635" i="26"/>
  <c r="G626" i="26"/>
  <c r="F623" i="26"/>
  <c r="E620" i="26"/>
  <c r="D617" i="26"/>
  <c r="C614" i="26"/>
  <c r="G610" i="26"/>
  <c r="F607" i="26"/>
  <c r="E604" i="26"/>
  <c r="D601" i="26"/>
  <c r="C598" i="26"/>
  <c r="G594" i="26"/>
  <c r="F591" i="26"/>
  <c r="E588" i="26"/>
  <c r="D585" i="26"/>
  <c r="C582" i="26"/>
  <c r="G578" i="26"/>
  <c r="F575" i="26"/>
  <c r="E572" i="26"/>
  <c r="D570" i="26"/>
  <c r="F568" i="26"/>
  <c r="C567" i="26"/>
  <c r="E565" i="26"/>
  <c r="I558" i="26"/>
  <c r="H557" i="26"/>
  <c r="G556" i="26"/>
  <c r="F555" i="26"/>
  <c r="E554" i="26"/>
  <c r="D553" i="26"/>
  <c r="C552" i="26"/>
  <c r="I550" i="26"/>
  <c r="H549" i="26"/>
  <c r="G548" i="26"/>
  <c r="F547" i="26"/>
  <c r="E546" i="26"/>
  <c r="D545" i="26"/>
  <c r="C544" i="26"/>
  <c r="I542" i="26"/>
  <c r="H541" i="26"/>
  <c r="G540" i="26"/>
  <c r="F539" i="26"/>
  <c r="E538" i="26"/>
  <c r="D537" i="26"/>
  <c r="C536" i="26"/>
  <c r="I534" i="26"/>
  <c r="H533" i="26"/>
  <c r="G532" i="26"/>
  <c r="F531" i="26"/>
  <c r="E530" i="26"/>
  <c r="D529" i="26"/>
  <c r="C528" i="26"/>
  <c r="I526" i="26"/>
  <c r="H525" i="26"/>
  <c r="G524" i="26"/>
  <c r="F523" i="26"/>
  <c r="E522" i="26"/>
  <c r="H521" i="26"/>
  <c r="D521" i="26"/>
  <c r="G520" i="26"/>
  <c r="C520" i="26"/>
  <c r="F519" i="26"/>
  <c r="I518" i="26"/>
  <c r="E518" i="26"/>
  <c r="H517" i="26"/>
  <c r="D517" i="26"/>
  <c r="G516" i="26"/>
  <c r="C516" i="26"/>
  <c r="F515" i="26"/>
  <c r="I514" i="26"/>
  <c r="E514" i="26"/>
  <c r="H513" i="26"/>
  <c r="D513" i="26"/>
  <c r="G512" i="26"/>
  <c r="C512" i="26"/>
  <c r="F511" i="26"/>
  <c r="I510" i="26"/>
  <c r="E510" i="26"/>
  <c r="H509" i="26"/>
  <c r="D509" i="26"/>
  <c r="G508" i="26"/>
  <c r="C508" i="26"/>
  <c r="F507" i="26"/>
  <c r="I506" i="26"/>
  <c r="E506" i="26"/>
  <c r="H505" i="26"/>
  <c r="D505" i="26"/>
  <c r="G504" i="26"/>
  <c r="C504" i="26"/>
  <c r="F503" i="26"/>
  <c r="I502" i="26"/>
  <c r="E502" i="26"/>
  <c r="H501" i="26"/>
  <c r="D501" i="26"/>
  <c r="G500" i="26"/>
  <c r="C500" i="26"/>
  <c r="F499" i="26"/>
  <c r="I498" i="26"/>
  <c r="E498" i="26"/>
  <c r="H497" i="26"/>
  <c r="D497" i="26"/>
  <c r="G496" i="26"/>
  <c r="C496" i="26"/>
  <c r="F495" i="26"/>
  <c r="I494" i="26"/>
  <c r="E494" i="26"/>
  <c r="H493" i="26"/>
  <c r="D493" i="26"/>
  <c r="C698" i="26"/>
  <c r="G694" i="26"/>
  <c r="F691" i="26"/>
  <c r="E688" i="26"/>
  <c r="D685" i="26"/>
  <c r="C682" i="26"/>
  <c r="G678" i="26"/>
  <c r="F675" i="26"/>
  <c r="E672" i="26"/>
  <c r="D669" i="26"/>
  <c r="C666" i="26"/>
  <c r="G662" i="26"/>
  <c r="F659" i="26"/>
  <c r="E656" i="26"/>
  <c r="D653" i="26"/>
  <c r="C650" i="26"/>
  <c r="G646" i="26"/>
  <c r="F643" i="26"/>
  <c r="E640" i="26"/>
  <c r="D637" i="26"/>
  <c r="C629" i="26"/>
  <c r="G625" i="26"/>
  <c r="F622" i="26"/>
  <c r="E619" i="26"/>
  <c r="D616" i="26"/>
  <c r="C613" i="26"/>
  <c r="G609" i="26"/>
  <c r="F606" i="26"/>
  <c r="E603" i="26"/>
  <c r="D600" i="26"/>
  <c r="C597" i="26"/>
  <c r="G593" i="26"/>
  <c r="F590" i="26"/>
  <c r="E587" i="26"/>
  <c r="D584" i="26"/>
  <c r="C581" i="26"/>
  <c r="G577" i="26"/>
  <c r="F574" i="26"/>
  <c r="E571" i="26"/>
  <c r="F569" i="26"/>
  <c r="C568" i="26"/>
  <c r="E566" i="26"/>
  <c r="G564" i="26"/>
  <c r="F558" i="26"/>
  <c r="E557" i="26"/>
  <c r="D556" i="26"/>
  <c r="C555" i="26"/>
  <c r="I553" i="26"/>
  <c r="H552" i="26"/>
  <c r="G551" i="26"/>
  <c r="F550" i="26"/>
  <c r="E549" i="26"/>
  <c r="D548" i="26"/>
  <c r="C547" i="26"/>
  <c r="I545" i="26"/>
  <c r="H544" i="26"/>
  <c r="G543" i="26"/>
  <c r="F542" i="26"/>
  <c r="E541" i="26"/>
  <c r="D540" i="26"/>
  <c r="C539" i="26"/>
  <c r="I537" i="26"/>
  <c r="H536" i="26"/>
  <c r="G535" i="26"/>
  <c r="F534" i="26"/>
  <c r="E533" i="26"/>
  <c r="D532" i="26"/>
  <c r="C531" i="26"/>
  <c r="I529" i="26"/>
  <c r="H528" i="26"/>
  <c r="G527" i="26"/>
  <c r="F526" i="26"/>
  <c r="E525" i="26"/>
  <c r="D524" i="26"/>
  <c r="C523" i="26"/>
  <c r="D522" i="26"/>
  <c r="G521" i="26"/>
  <c r="C521" i="26"/>
  <c r="F520" i="26"/>
  <c r="I519" i="26"/>
  <c r="E519" i="26"/>
  <c r="H518" i="26"/>
  <c r="D518" i="26"/>
  <c r="G517" i="26"/>
  <c r="C517" i="26"/>
  <c r="F516" i="26"/>
  <c r="I515" i="26"/>
  <c r="E515" i="26"/>
  <c r="H514" i="26"/>
  <c r="D514" i="26"/>
  <c r="G513" i="26"/>
  <c r="C513" i="26"/>
  <c r="F512" i="26"/>
  <c r="I511" i="26"/>
  <c r="E511" i="26"/>
  <c r="H510" i="26"/>
  <c r="D510" i="26"/>
  <c r="G509" i="26"/>
  <c r="C509" i="26"/>
  <c r="F508" i="26"/>
  <c r="I507" i="26"/>
  <c r="E507" i="26"/>
  <c r="H506" i="26"/>
  <c r="D506" i="26"/>
  <c r="G505" i="26"/>
  <c r="C505" i="26"/>
  <c r="F504" i="26"/>
  <c r="I503" i="26"/>
  <c r="E503" i="26"/>
  <c r="H502" i="26"/>
  <c r="D502" i="26"/>
  <c r="G501" i="26"/>
  <c r="C501" i="26"/>
  <c r="F500" i="26"/>
  <c r="I499" i="26"/>
  <c r="E499" i="26"/>
  <c r="H498" i="26"/>
  <c r="D498" i="26"/>
  <c r="G497" i="26"/>
  <c r="C497" i="26"/>
  <c r="F496" i="26"/>
  <c r="I495" i="26"/>
  <c r="E495" i="26"/>
  <c r="H494" i="26"/>
  <c r="D494" i="26"/>
  <c r="G493" i="26"/>
  <c r="C493" i="26"/>
  <c r="E697" i="26"/>
  <c r="F684" i="26"/>
  <c r="G671" i="26"/>
  <c r="C659" i="26"/>
  <c r="D646" i="26"/>
  <c r="E628" i="26"/>
  <c r="F615" i="26"/>
  <c r="G602" i="26"/>
  <c r="C590" i="26"/>
  <c r="D577" i="26"/>
  <c r="G567" i="26"/>
  <c r="D557" i="26"/>
  <c r="G552" i="26"/>
  <c r="C548" i="26"/>
  <c r="F543" i="26"/>
  <c r="I538" i="26"/>
  <c r="E534" i="26"/>
  <c r="H529" i="26"/>
  <c r="D525" i="26"/>
  <c r="F521" i="26"/>
  <c r="D519" i="26"/>
  <c r="I516" i="26"/>
  <c r="G514" i="26"/>
  <c r="E512" i="26"/>
  <c r="C510" i="26"/>
  <c r="H507" i="26"/>
  <c r="F505" i="26"/>
  <c r="D503" i="26"/>
  <c r="I500" i="26"/>
  <c r="G498" i="26"/>
  <c r="E496" i="26"/>
  <c r="C494" i="26"/>
  <c r="D694" i="26"/>
  <c r="E681" i="26"/>
  <c r="F668" i="26"/>
  <c r="G655" i="26"/>
  <c r="C643" i="26"/>
  <c r="D625" i="26"/>
  <c r="E612" i="26"/>
  <c r="F599" i="26"/>
  <c r="G586" i="26"/>
  <c r="C574" i="26"/>
  <c r="D566" i="26"/>
  <c r="C556" i="26"/>
  <c r="F551" i="26"/>
  <c r="I546" i="26"/>
  <c r="E542" i="26"/>
  <c r="H537" i="26"/>
  <c r="D533" i="26"/>
  <c r="G528" i="26"/>
  <c r="C524" i="26"/>
  <c r="I520" i="26"/>
  <c r="G518" i="26"/>
  <c r="E516" i="26"/>
  <c r="C514" i="26"/>
  <c r="H511" i="26"/>
  <c r="F509" i="26"/>
  <c r="D507" i="26"/>
  <c r="I504" i="26"/>
  <c r="G502" i="26"/>
  <c r="E500" i="26"/>
  <c r="C498" i="26"/>
  <c r="H495" i="26"/>
  <c r="F493" i="26"/>
  <c r="C691" i="26"/>
  <c r="D678" i="26"/>
  <c r="E665" i="26"/>
  <c r="F652" i="26"/>
  <c r="G639" i="26"/>
  <c r="C622" i="26"/>
  <c r="D609" i="26"/>
  <c r="E596" i="26"/>
  <c r="F583" i="26"/>
  <c r="D571" i="26"/>
  <c r="F564" i="26"/>
  <c r="I554" i="26"/>
  <c r="E550" i="26"/>
  <c r="H545" i="26"/>
  <c r="D541" i="26"/>
  <c r="G536" i="26"/>
  <c r="C532" i="26"/>
  <c r="F527" i="26"/>
  <c r="I522" i="26"/>
  <c r="E520" i="26"/>
  <c r="C518" i="26"/>
  <c r="H515" i="26"/>
  <c r="F513" i="26"/>
  <c r="D511" i="26"/>
  <c r="I508" i="26"/>
  <c r="G506" i="26"/>
  <c r="E504" i="26"/>
  <c r="C502" i="26"/>
  <c r="H499" i="26"/>
  <c r="F497" i="26"/>
  <c r="D495" i="26"/>
  <c r="H1127" i="26"/>
  <c r="D1127" i="26"/>
  <c r="G1126" i="26"/>
  <c r="C1126" i="26"/>
  <c r="F1125" i="26"/>
  <c r="I1124" i="26"/>
  <c r="F1127" i="26"/>
  <c r="I1126" i="26"/>
  <c r="E1126" i="26"/>
  <c r="H1125" i="26"/>
  <c r="D1125" i="26"/>
  <c r="G1124" i="26"/>
  <c r="C1124" i="26"/>
  <c r="F1123" i="26"/>
  <c r="I1122" i="26"/>
  <c r="E1122" i="26"/>
  <c r="H1121" i="26"/>
  <c r="D1121" i="26"/>
  <c r="G1120" i="26"/>
  <c r="C1120" i="26"/>
  <c r="F1119" i="26"/>
  <c r="I1118" i="26"/>
  <c r="E1118" i="26"/>
  <c r="H1117" i="26"/>
  <c r="D1117" i="26"/>
  <c r="G1116" i="26"/>
  <c r="C1116" i="26"/>
  <c r="F1115" i="26"/>
  <c r="I1114" i="26"/>
  <c r="E1114" i="26"/>
  <c r="H1113" i="26"/>
  <c r="D1113" i="26"/>
  <c r="G1112" i="26"/>
  <c r="C1112" i="26"/>
  <c r="I1127" i="26"/>
  <c r="E1127" i="26"/>
  <c r="H1126" i="26"/>
  <c r="D1126" i="26"/>
  <c r="G1125" i="26"/>
  <c r="C1125" i="26"/>
  <c r="F1124" i="26"/>
  <c r="I1123" i="26"/>
  <c r="E1123" i="26"/>
  <c r="H1122" i="26"/>
  <c r="D1122" i="26"/>
  <c r="G1121" i="26"/>
  <c r="C1121" i="26"/>
  <c r="F1120" i="26"/>
  <c r="I1125" i="26"/>
  <c r="D1124" i="26"/>
  <c r="C1123" i="26"/>
  <c r="I1121" i="26"/>
  <c r="H1120" i="26"/>
  <c r="H1119" i="26"/>
  <c r="C1119" i="26"/>
  <c r="D1118" i="26"/>
  <c r="F1117" i="26"/>
  <c r="H1116" i="26"/>
  <c r="I1115" i="26"/>
  <c r="D1115" i="26"/>
  <c r="F1114" i="26"/>
  <c r="G1113" i="26"/>
  <c r="I1112" i="26"/>
  <c r="D1112" i="26"/>
  <c r="F1111" i="26"/>
  <c r="I1110" i="26"/>
  <c r="E1110" i="26"/>
  <c r="H1109" i="26"/>
  <c r="D1109" i="26"/>
  <c r="G1108" i="26"/>
  <c r="C1108" i="26"/>
  <c r="F1107" i="26"/>
  <c r="I1106" i="26"/>
  <c r="E1106" i="26"/>
  <c r="H1105" i="26"/>
  <c r="D1105" i="26"/>
  <c r="G1104" i="26"/>
  <c r="C1104" i="26"/>
  <c r="F1103" i="26"/>
  <c r="I1102" i="26"/>
  <c r="E1102" i="26"/>
  <c r="H1101" i="26"/>
  <c r="D1101" i="26"/>
  <c r="G1100" i="26"/>
  <c r="C1100" i="26"/>
  <c r="F1099" i="26"/>
  <c r="I1098" i="26"/>
  <c r="E1098" i="26"/>
  <c r="H1097" i="26"/>
  <c r="D1097" i="26"/>
  <c r="G1096" i="26"/>
  <c r="C1096" i="26"/>
  <c r="F1095" i="26"/>
  <c r="I1094" i="26"/>
  <c r="E1094" i="26"/>
  <c r="H1093" i="26"/>
  <c r="D1093" i="26"/>
  <c r="G1092" i="26"/>
  <c r="C1092" i="26"/>
  <c r="F1091" i="26"/>
  <c r="I1090" i="26"/>
  <c r="E1090" i="26"/>
  <c r="H1089" i="26"/>
  <c r="D1089" i="26"/>
  <c r="G1088" i="26"/>
  <c r="C1088" i="26"/>
  <c r="F1087" i="26"/>
  <c r="I1086" i="26"/>
  <c r="E1086" i="26"/>
  <c r="H1085" i="26"/>
  <c r="D1085" i="26"/>
  <c r="G1084" i="26"/>
  <c r="C1084" i="26"/>
  <c r="F1083" i="26"/>
  <c r="I1082" i="26"/>
  <c r="E1082" i="26"/>
  <c r="H1081" i="26"/>
  <c r="D1081" i="26"/>
  <c r="C1127" i="26"/>
  <c r="H1124" i="26"/>
  <c r="G1123" i="26"/>
  <c r="F1122" i="26"/>
  <c r="E1121" i="26"/>
  <c r="D1120" i="26"/>
  <c r="E1119" i="26"/>
  <c r="G1118" i="26"/>
  <c r="I1117" i="26"/>
  <c r="C1117" i="26"/>
  <c r="E1116" i="26"/>
  <c r="G1115" i="26"/>
  <c r="H1114" i="26"/>
  <c r="C1114" i="26"/>
  <c r="E1113" i="26"/>
  <c r="F1112" i="26"/>
  <c r="H1111" i="26"/>
  <c r="D1111" i="26"/>
  <c r="G1110" i="26"/>
  <c r="C1110" i="26"/>
  <c r="F1109" i="26"/>
  <c r="I1108" i="26"/>
  <c r="E1108" i="26"/>
  <c r="H1107" i="26"/>
  <c r="D1107" i="26"/>
  <c r="G1106" i="26"/>
  <c r="C1106" i="26"/>
  <c r="F1105" i="26"/>
  <c r="I1104" i="26"/>
  <c r="E1104" i="26"/>
  <c r="H1103" i="26"/>
  <c r="D1103" i="26"/>
  <c r="G1102" i="26"/>
  <c r="C1102" i="26"/>
  <c r="F1101" i="26"/>
  <c r="I1100" i="26"/>
  <c r="E1100" i="26"/>
  <c r="H1099" i="26"/>
  <c r="D1099" i="26"/>
  <c r="G1098" i="26"/>
  <c r="C1098" i="26"/>
  <c r="F1097" i="26"/>
  <c r="I1096" i="26"/>
  <c r="E1096" i="26"/>
  <c r="H1095" i="26"/>
  <c r="D1095" i="26"/>
  <c r="G1094" i="26"/>
  <c r="C1094" i="26"/>
  <c r="F1093" i="26"/>
  <c r="I1092" i="26"/>
  <c r="E1092" i="26"/>
  <c r="H1091" i="26"/>
  <c r="D1091" i="26"/>
  <c r="G1090" i="26"/>
  <c r="C1090" i="26"/>
  <c r="F1089" i="26"/>
  <c r="I1088" i="26"/>
  <c r="E1088" i="26"/>
  <c r="H1087" i="26"/>
  <c r="D1087" i="26"/>
  <c r="G1086" i="26"/>
  <c r="C1086" i="26"/>
  <c r="F1085" i="26"/>
  <c r="I1084" i="26"/>
  <c r="E1084" i="26"/>
  <c r="H1083" i="26"/>
  <c r="D1083" i="26"/>
  <c r="G1082" i="26"/>
  <c r="C1082" i="26"/>
  <c r="F1081" i="26"/>
  <c r="I1080" i="26"/>
  <c r="E1080" i="26"/>
  <c r="H1079" i="26"/>
  <c r="D1079" i="26"/>
  <c r="G1078" i="26"/>
  <c r="C1078" i="26"/>
  <c r="F1077" i="26"/>
  <c r="F1126" i="26"/>
  <c r="E1124" i="26"/>
  <c r="D1123" i="26"/>
  <c r="C1122" i="26"/>
  <c r="I1120" i="26"/>
  <c r="I1119" i="26"/>
  <c r="D1119" i="26"/>
  <c r="F1118" i="26"/>
  <c r="G1117" i="26"/>
  <c r="I1116" i="26"/>
  <c r="D1116" i="26"/>
  <c r="E1115" i="26"/>
  <c r="G1114" i="26"/>
  <c r="I1113" i="26"/>
  <c r="C1113" i="26"/>
  <c r="E1112" i="26"/>
  <c r="G1111" i="26"/>
  <c r="C1111" i="26"/>
  <c r="F1110" i="26"/>
  <c r="I1109" i="26"/>
  <c r="E1109" i="26"/>
  <c r="H1108" i="26"/>
  <c r="D1108" i="26"/>
  <c r="G1107" i="26"/>
  <c r="C1107" i="26"/>
  <c r="F1106" i="26"/>
  <c r="I1105" i="26"/>
  <c r="E1105" i="26"/>
  <c r="H1104" i="26"/>
  <c r="D1104" i="26"/>
  <c r="G1103" i="26"/>
  <c r="C1103" i="26"/>
  <c r="F1102" i="26"/>
  <c r="I1101" i="26"/>
  <c r="E1101" i="26"/>
  <c r="H1100" i="26"/>
  <c r="D1100" i="26"/>
  <c r="G1099" i="26"/>
  <c r="C1099" i="26"/>
  <c r="F1098" i="26"/>
  <c r="I1097" i="26"/>
  <c r="E1097" i="26"/>
  <c r="H1096" i="26"/>
  <c r="D1096" i="26"/>
  <c r="G1095" i="26"/>
  <c r="C1095" i="26"/>
  <c r="F1094" i="26"/>
  <c r="I1093" i="26"/>
  <c r="E1093" i="26"/>
  <c r="H1092" i="26"/>
  <c r="D1092" i="26"/>
  <c r="G1091" i="26"/>
  <c r="C1091" i="26"/>
  <c r="F1090" i="26"/>
  <c r="I1089" i="26"/>
  <c r="E1089" i="26"/>
  <c r="H1088" i="26"/>
  <c r="D1088" i="26"/>
  <c r="G1087" i="26"/>
  <c r="C1087" i="26"/>
  <c r="F1086" i="26"/>
  <c r="I1085" i="26"/>
  <c r="E1085" i="26"/>
  <c r="H1123" i="26"/>
  <c r="G1119" i="26"/>
  <c r="F1116" i="26"/>
  <c r="F1113" i="26"/>
  <c r="H1110" i="26"/>
  <c r="F1108" i="26"/>
  <c r="D1106" i="26"/>
  <c r="I1103" i="26"/>
  <c r="G1101" i="26"/>
  <c r="E1099" i="26"/>
  <c r="C1097" i="26"/>
  <c r="H1094" i="26"/>
  <c r="F1092" i="26"/>
  <c r="D1090" i="26"/>
  <c r="I1087" i="26"/>
  <c r="G1085" i="26"/>
  <c r="D1084" i="26"/>
  <c r="C1083" i="26"/>
  <c r="I1081" i="26"/>
  <c r="H1080" i="26"/>
  <c r="C1080" i="26"/>
  <c r="E1079" i="26"/>
  <c r="F1078" i="26"/>
  <c r="H1077" i="26"/>
  <c r="C1077" i="26"/>
  <c r="F1076" i="26"/>
  <c r="I1075" i="26"/>
  <c r="E1075" i="26"/>
  <c r="H1074" i="26"/>
  <c r="D1074" i="26"/>
  <c r="G1073" i="26"/>
  <c r="C1073" i="26"/>
  <c r="F1072" i="26"/>
  <c r="I1071" i="26"/>
  <c r="E1071" i="26"/>
  <c r="H1070" i="26"/>
  <c r="D1070" i="26"/>
  <c r="G1069" i="26"/>
  <c r="C1069" i="26"/>
  <c r="F1068" i="26"/>
  <c r="I1067" i="26"/>
  <c r="E1067" i="26"/>
  <c r="H1066" i="26"/>
  <c r="D1066" i="26"/>
  <c r="G1065" i="26"/>
  <c r="C1065" i="26"/>
  <c r="F1064" i="26"/>
  <c r="I1063" i="26"/>
  <c r="E1063" i="26"/>
  <c r="H1062" i="26"/>
  <c r="D1062" i="26"/>
  <c r="G1122" i="26"/>
  <c r="H1118" i="26"/>
  <c r="H1115" i="26"/>
  <c r="H1112" i="26"/>
  <c r="D1110" i="26"/>
  <c r="I1107" i="26"/>
  <c r="G1105" i="26"/>
  <c r="E1103" i="26"/>
  <c r="C1101" i="26"/>
  <c r="H1098" i="26"/>
  <c r="F1096" i="26"/>
  <c r="D1094" i="26"/>
  <c r="I1091" i="26"/>
  <c r="G1089" i="26"/>
  <c r="E1087" i="26"/>
  <c r="C1085" i="26"/>
  <c r="I1083" i="26"/>
  <c r="H1082" i="26"/>
  <c r="G1081" i="26"/>
  <c r="G1080" i="26"/>
  <c r="I1079" i="26"/>
  <c r="C1079" i="26"/>
  <c r="E1078" i="26"/>
  <c r="G1077" i="26"/>
  <c r="I1076" i="26"/>
  <c r="E1076" i="26"/>
  <c r="H1075" i="26"/>
  <c r="D1075" i="26"/>
  <c r="G1074" i="26"/>
  <c r="C1074" i="26"/>
  <c r="F1073" i="26"/>
  <c r="I1072" i="26"/>
  <c r="E1072" i="26"/>
  <c r="H1071" i="26"/>
  <c r="D1071" i="26"/>
  <c r="G1070" i="26"/>
  <c r="C1070" i="26"/>
  <c r="F1069" i="26"/>
  <c r="I1068" i="26"/>
  <c r="E1068" i="26"/>
  <c r="H1067" i="26"/>
  <c r="D1067" i="26"/>
  <c r="G1066" i="26"/>
  <c r="C1066" i="26"/>
  <c r="F1065" i="26"/>
  <c r="I1064" i="26"/>
  <c r="E1064" i="26"/>
  <c r="H1063" i="26"/>
  <c r="D1063" i="26"/>
  <c r="G1062" i="26"/>
  <c r="C1062" i="26"/>
  <c r="G1127" i="26"/>
  <c r="F1121" i="26"/>
  <c r="C1118" i="26"/>
  <c r="C1115" i="26"/>
  <c r="I1111" i="26"/>
  <c r="G1109" i="26"/>
  <c r="E1107" i="26"/>
  <c r="C1105" i="26"/>
  <c r="H1102" i="26"/>
  <c r="F1100" i="26"/>
  <c r="D1098" i="26"/>
  <c r="I1095" i="26"/>
  <c r="G1093" i="26"/>
  <c r="E1091" i="26"/>
  <c r="C1089" i="26"/>
  <c r="H1086" i="26"/>
  <c r="H1084" i="26"/>
  <c r="G1083" i="26"/>
  <c r="F1082" i="26"/>
  <c r="E1081" i="26"/>
  <c r="F1080" i="26"/>
  <c r="G1079" i="26"/>
  <c r="I1078" i="26"/>
  <c r="D1078" i="26"/>
  <c r="E1077" i="26"/>
  <c r="H1076" i="26"/>
  <c r="D1076" i="26"/>
  <c r="G1075" i="26"/>
  <c r="C1075" i="26"/>
  <c r="F1074" i="26"/>
  <c r="I1073" i="26"/>
  <c r="E1073" i="26"/>
  <c r="H1072" i="26"/>
  <c r="D1072" i="26"/>
  <c r="G1071" i="26"/>
  <c r="C1071" i="26"/>
  <c r="F1070" i="26"/>
  <c r="I1069" i="26"/>
  <c r="E1069" i="26"/>
  <c r="H1068" i="26"/>
  <c r="D1068" i="26"/>
  <c r="G1067" i="26"/>
  <c r="C1067" i="26"/>
  <c r="F1066" i="26"/>
  <c r="I1065" i="26"/>
  <c r="E1065" i="26"/>
  <c r="H1064" i="26"/>
  <c r="D1064" i="26"/>
  <c r="G1063" i="26"/>
  <c r="C1063" i="26"/>
  <c r="F1062" i="26"/>
  <c r="E1120" i="26"/>
  <c r="C1109" i="26"/>
  <c r="I1099" i="26"/>
  <c r="H1090" i="26"/>
  <c r="E1083" i="26"/>
  <c r="F1079" i="26"/>
  <c r="G1076" i="26"/>
  <c r="E1074" i="26"/>
  <c r="C1072" i="26"/>
  <c r="H1069" i="26"/>
  <c r="F1067" i="26"/>
  <c r="D1065" i="26"/>
  <c r="I1062" i="26"/>
  <c r="F913" i="26"/>
  <c r="G912" i="26"/>
  <c r="C912" i="26"/>
  <c r="D911" i="26"/>
  <c r="E910" i="26"/>
  <c r="F909" i="26"/>
  <c r="G908" i="26"/>
  <c r="C908" i="26"/>
  <c r="D907" i="26"/>
  <c r="E906" i="26"/>
  <c r="F905" i="26"/>
  <c r="G904" i="26"/>
  <c r="C904" i="26"/>
  <c r="D903" i="26"/>
  <c r="E902" i="26"/>
  <c r="F901" i="26"/>
  <c r="G900" i="26"/>
  <c r="C900" i="26"/>
  <c r="D899" i="26"/>
  <c r="E898" i="26"/>
  <c r="F897" i="26"/>
  <c r="G896" i="26"/>
  <c r="C896" i="26"/>
  <c r="D895" i="26"/>
  <c r="E894" i="26"/>
  <c r="F893" i="26"/>
  <c r="D1114" i="26"/>
  <c r="F1104" i="26"/>
  <c r="E1095" i="26"/>
  <c r="D1086" i="26"/>
  <c r="C1081" i="26"/>
  <c r="I1077" i="26"/>
  <c r="F1075" i="26"/>
  <c r="D1073" i="26"/>
  <c r="I1070" i="26"/>
  <c r="G1068" i="26"/>
  <c r="E1066" i="26"/>
  <c r="C1064" i="26"/>
  <c r="D913" i="26"/>
  <c r="E912" i="26"/>
  <c r="F911" i="26"/>
  <c r="G910" i="26"/>
  <c r="C910" i="26"/>
  <c r="D909" i="26"/>
  <c r="E908" i="26"/>
  <c r="F907" i="26"/>
  <c r="G906" i="26"/>
  <c r="C906" i="26"/>
  <c r="D905" i="26"/>
  <c r="E904" i="26"/>
  <c r="F903" i="26"/>
  <c r="G902" i="26"/>
  <c r="C902" i="26"/>
  <c r="D901" i="26"/>
  <c r="E900" i="26"/>
  <c r="F899" i="26"/>
  <c r="G898" i="26"/>
  <c r="C898" i="26"/>
  <c r="D897" i="26"/>
  <c r="E896" i="26"/>
  <c r="F895" i="26"/>
  <c r="G894" i="26"/>
  <c r="C894" i="26"/>
  <c r="D893" i="26"/>
  <c r="E892" i="26"/>
  <c r="F891" i="26"/>
  <c r="G890" i="26"/>
  <c r="C890" i="26"/>
  <c r="D889" i="26"/>
  <c r="E888" i="26"/>
  <c r="E1125" i="26"/>
  <c r="E1111" i="26"/>
  <c r="D1102" i="26"/>
  <c r="C1093" i="26"/>
  <c r="F1084" i="26"/>
  <c r="D1080" i="26"/>
  <c r="D1077" i="26"/>
  <c r="I1074" i="26"/>
  <c r="G1072" i="26"/>
  <c r="E1070" i="26"/>
  <c r="C1068" i="26"/>
  <c r="H1065" i="26"/>
  <c r="F1063" i="26"/>
  <c r="G913" i="26"/>
  <c r="C913" i="26"/>
  <c r="D912" i="26"/>
  <c r="E911" i="26"/>
  <c r="F910" i="26"/>
  <c r="G909" i="26"/>
  <c r="C909" i="26"/>
  <c r="D908" i="26"/>
  <c r="E907" i="26"/>
  <c r="F906" i="26"/>
  <c r="G905" i="26"/>
  <c r="C905" i="26"/>
  <c r="D904" i="26"/>
  <c r="E903" i="26"/>
  <c r="F902" i="26"/>
  <c r="G901" i="26"/>
  <c r="C901" i="26"/>
  <c r="D900" i="26"/>
  <c r="E899" i="26"/>
  <c r="F898" i="26"/>
  <c r="G897" i="26"/>
  <c r="C897" i="26"/>
  <c r="D896" i="26"/>
  <c r="E895" i="26"/>
  <c r="F894" i="26"/>
  <c r="G893" i="26"/>
  <c r="C893" i="26"/>
  <c r="D892" i="26"/>
  <c r="E891" i="26"/>
  <c r="F890" i="26"/>
  <c r="G889" i="26"/>
  <c r="C889" i="26"/>
  <c r="F1088" i="26"/>
  <c r="H1073" i="26"/>
  <c r="G1064" i="26"/>
  <c r="E1117" i="26"/>
  <c r="D1082" i="26"/>
  <c r="F1071" i="26"/>
  <c r="E1062" i="26"/>
  <c r="C911" i="26"/>
  <c r="G907" i="26"/>
  <c r="F904" i="26"/>
  <c r="E901" i="26"/>
  <c r="D898" i="26"/>
  <c r="C895" i="26"/>
  <c r="F892" i="26"/>
  <c r="C891" i="26"/>
  <c r="E889" i="26"/>
  <c r="C888" i="26"/>
  <c r="D887" i="26"/>
  <c r="E886" i="26"/>
  <c r="F885" i="26"/>
  <c r="G884" i="26"/>
  <c r="C884" i="26"/>
  <c r="D883" i="26"/>
  <c r="E882" i="26"/>
  <c r="F881" i="26"/>
  <c r="G880" i="26"/>
  <c r="C880" i="26"/>
  <c r="D879" i="26"/>
  <c r="E878" i="26"/>
  <c r="F877" i="26"/>
  <c r="G876" i="26"/>
  <c r="C876" i="26"/>
  <c r="D875" i="26"/>
  <c r="E874" i="26"/>
  <c r="F873" i="26"/>
  <c r="G872" i="26"/>
  <c r="C872" i="26"/>
  <c r="D871" i="26"/>
  <c r="E870" i="26"/>
  <c r="F869" i="26"/>
  <c r="G868" i="26"/>
  <c r="C868" i="26"/>
  <c r="D867" i="26"/>
  <c r="E866" i="26"/>
  <c r="F865" i="26"/>
  <c r="G864" i="26"/>
  <c r="C864" i="26"/>
  <c r="D863" i="26"/>
  <c r="E862" i="26"/>
  <c r="F861" i="26"/>
  <c r="G860" i="26"/>
  <c r="C860" i="26"/>
  <c r="D859" i="26"/>
  <c r="E858" i="26"/>
  <c r="F857" i="26"/>
  <c r="G856" i="26"/>
  <c r="C856" i="26"/>
  <c r="D855" i="26"/>
  <c r="E854" i="26"/>
  <c r="F853" i="26"/>
  <c r="G852" i="26"/>
  <c r="C852" i="26"/>
  <c r="D851" i="26"/>
  <c r="E850" i="26"/>
  <c r="F849" i="26"/>
  <c r="G848" i="26"/>
  <c r="C848" i="26"/>
  <c r="D842" i="26"/>
  <c r="E841" i="26"/>
  <c r="F840" i="26"/>
  <c r="G839" i="26"/>
  <c r="C839" i="26"/>
  <c r="D838" i="26"/>
  <c r="E837" i="26"/>
  <c r="F836" i="26"/>
  <c r="G835" i="26"/>
  <c r="C835" i="26"/>
  <c r="D834" i="26"/>
  <c r="E833" i="26"/>
  <c r="F832" i="26"/>
  <c r="G831" i="26"/>
  <c r="C831" i="26"/>
  <c r="D830" i="26"/>
  <c r="E829" i="26"/>
  <c r="F828" i="26"/>
  <c r="G827" i="26"/>
  <c r="C827" i="26"/>
  <c r="D826" i="26"/>
  <c r="E825" i="26"/>
  <c r="F824" i="26"/>
  <c r="G823" i="26"/>
  <c r="C823" i="26"/>
  <c r="D822" i="26"/>
  <c r="E821" i="26"/>
  <c r="F820" i="26"/>
  <c r="G819" i="26"/>
  <c r="C819" i="26"/>
  <c r="D818" i="26"/>
  <c r="E817" i="26"/>
  <c r="F816" i="26"/>
  <c r="G815" i="26"/>
  <c r="C815" i="26"/>
  <c r="D814" i="26"/>
  <c r="E813" i="26"/>
  <c r="F812" i="26"/>
  <c r="G811" i="26"/>
  <c r="C811" i="26"/>
  <c r="D810" i="26"/>
  <c r="E809" i="26"/>
  <c r="F808" i="26"/>
  <c r="G807" i="26"/>
  <c r="C807" i="26"/>
  <c r="D806" i="26"/>
  <c r="E805" i="26"/>
  <c r="F804" i="26"/>
  <c r="G803" i="26"/>
  <c r="C803" i="26"/>
  <c r="D802" i="26"/>
  <c r="E801" i="26"/>
  <c r="F800" i="26"/>
  <c r="G799" i="26"/>
  <c r="C799" i="26"/>
  <c r="D798" i="26"/>
  <c r="E797" i="26"/>
  <c r="F796" i="26"/>
  <c r="G795" i="26"/>
  <c r="C795" i="26"/>
  <c r="D794" i="26"/>
  <c r="E793" i="26"/>
  <c r="F792" i="26"/>
  <c r="G791" i="26"/>
  <c r="C791" i="26"/>
  <c r="D790" i="26"/>
  <c r="E789" i="26"/>
  <c r="F788" i="26"/>
  <c r="G787" i="26"/>
  <c r="C787" i="26"/>
  <c r="D786" i="26"/>
  <c r="E785" i="26"/>
  <c r="F784" i="26"/>
  <c r="G783" i="26"/>
  <c r="C783" i="26"/>
  <c r="D782" i="26"/>
  <c r="E781" i="26"/>
  <c r="F780" i="26"/>
  <c r="G779" i="26"/>
  <c r="C779" i="26"/>
  <c r="D778" i="26"/>
  <c r="E777" i="26"/>
  <c r="H771" i="26"/>
  <c r="D771" i="26"/>
  <c r="G770" i="26"/>
  <c r="C770" i="26"/>
  <c r="F769" i="26"/>
  <c r="I768" i="26"/>
  <c r="E768" i="26"/>
  <c r="H767" i="26"/>
  <c r="D767" i="26"/>
  <c r="G766" i="26"/>
  <c r="C766" i="26"/>
  <c r="F765" i="26"/>
  <c r="I764" i="26"/>
  <c r="E764" i="26"/>
  <c r="H1106" i="26"/>
  <c r="H1078" i="26"/>
  <c r="D1069" i="26"/>
  <c r="E913" i="26"/>
  <c r="D910" i="26"/>
  <c r="C907" i="26"/>
  <c r="G903" i="26"/>
  <c r="F900" i="26"/>
  <c r="E897" i="26"/>
  <c r="D894" i="26"/>
  <c r="C892" i="26"/>
  <c r="E890" i="26"/>
  <c r="G888" i="26"/>
  <c r="G887" i="26"/>
  <c r="C887" i="26"/>
  <c r="D886" i="26"/>
  <c r="E885" i="26"/>
  <c r="F884" i="26"/>
  <c r="G883" i="26"/>
  <c r="C883" i="26"/>
  <c r="D882" i="26"/>
  <c r="E881" i="26"/>
  <c r="F880" i="26"/>
  <c r="G879" i="26"/>
  <c r="C879" i="26"/>
  <c r="D878" i="26"/>
  <c r="E877" i="26"/>
  <c r="F876" i="26"/>
  <c r="G875" i="26"/>
  <c r="C875" i="26"/>
  <c r="D874" i="26"/>
  <c r="E873" i="26"/>
  <c r="F872" i="26"/>
  <c r="G871" i="26"/>
  <c r="C871" i="26"/>
  <c r="D870" i="26"/>
  <c r="E869" i="26"/>
  <c r="F868" i="26"/>
  <c r="G867" i="26"/>
  <c r="C867" i="26"/>
  <c r="D866" i="26"/>
  <c r="E865" i="26"/>
  <c r="F864" i="26"/>
  <c r="G863" i="26"/>
  <c r="C863" i="26"/>
  <c r="D862" i="26"/>
  <c r="E861" i="26"/>
  <c r="F860" i="26"/>
  <c r="G859" i="26"/>
  <c r="C859" i="26"/>
  <c r="D858" i="26"/>
  <c r="E857" i="26"/>
  <c r="F856" i="26"/>
  <c r="G855" i="26"/>
  <c r="C855" i="26"/>
  <c r="D854" i="26"/>
  <c r="E853" i="26"/>
  <c r="F852" i="26"/>
  <c r="G851" i="26"/>
  <c r="C851" i="26"/>
  <c r="D850" i="26"/>
  <c r="E849" i="26"/>
  <c r="F848" i="26"/>
  <c r="G842" i="26"/>
  <c r="C842" i="26"/>
  <c r="D841" i="26"/>
  <c r="E840" i="26"/>
  <c r="F839" i="26"/>
  <c r="G838" i="26"/>
  <c r="C838" i="26"/>
  <c r="D837" i="26"/>
  <c r="E836" i="26"/>
  <c r="F835" i="26"/>
  <c r="G834" i="26"/>
  <c r="C834" i="26"/>
  <c r="D833" i="26"/>
  <c r="E832" i="26"/>
  <c r="F831" i="26"/>
  <c r="G830" i="26"/>
  <c r="C830" i="26"/>
  <c r="D829" i="26"/>
  <c r="E828" i="26"/>
  <c r="F827" i="26"/>
  <c r="G826" i="26"/>
  <c r="C826" i="26"/>
  <c r="D825" i="26"/>
  <c r="E824" i="26"/>
  <c r="F823" i="26"/>
  <c r="G822" i="26"/>
  <c r="C822" i="26"/>
  <c r="D821" i="26"/>
  <c r="E820" i="26"/>
  <c r="F819" i="26"/>
  <c r="G818" i="26"/>
  <c r="C818" i="26"/>
  <c r="D817" i="26"/>
  <c r="E816" i="26"/>
  <c r="F815" i="26"/>
  <c r="G814" i="26"/>
  <c r="C814" i="26"/>
  <c r="D813" i="26"/>
  <c r="E812" i="26"/>
  <c r="F811" i="26"/>
  <c r="G810" i="26"/>
  <c r="C810" i="26"/>
  <c r="D809" i="26"/>
  <c r="E808" i="26"/>
  <c r="F807" i="26"/>
  <c r="G806" i="26"/>
  <c r="C806" i="26"/>
  <c r="D805" i="26"/>
  <c r="E804" i="26"/>
  <c r="F803" i="26"/>
  <c r="G802" i="26"/>
  <c r="C802" i="26"/>
  <c r="D801" i="26"/>
  <c r="E800" i="26"/>
  <c r="F799" i="26"/>
  <c r="G798" i="26"/>
  <c r="C798" i="26"/>
  <c r="D797" i="26"/>
  <c r="E796" i="26"/>
  <c r="F795" i="26"/>
  <c r="G794" i="26"/>
  <c r="C794" i="26"/>
  <c r="D793" i="26"/>
  <c r="E792" i="26"/>
  <c r="F791" i="26"/>
  <c r="G790" i="26"/>
  <c r="C790" i="26"/>
  <c r="D789" i="26"/>
  <c r="E788" i="26"/>
  <c r="F787" i="26"/>
  <c r="G786" i="26"/>
  <c r="C786" i="26"/>
  <c r="D785" i="26"/>
  <c r="E784" i="26"/>
  <c r="F783" i="26"/>
  <c r="G782" i="26"/>
  <c r="C782" i="26"/>
  <c r="D781" i="26"/>
  <c r="E780" i="26"/>
  <c r="F779" i="26"/>
  <c r="G778" i="26"/>
  <c r="C778" i="26"/>
  <c r="D777" i="26"/>
  <c r="G771" i="26"/>
  <c r="C771" i="26"/>
  <c r="F770" i="26"/>
  <c r="I769" i="26"/>
  <c r="E769" i="26"/>
  <c r="H768" i="26"/>
  <c r="D768" i="26"/>
  <c r="G767" i="26"/>
  <c r="C767" i="26"/>
  <c r="F766" i="26"/>
  <c r="I765" i="26"/>
  <c r="E765" i="26"/>
  <c r="H764" i="26"/>
  <c r="D764" i="26"/>
  <c r="G763" i="26"/>
  <c r="G1097" i="26"/>
  <c r="C1076" i="26"/>
  <c r="I1066" i="26"/>
  <c r="F912" i="26"/>
  <c r="D906" i="26"/>
  <c r="G899" i="26"/>
  <c r="E893" i="26"/>
  <c r="D890" i="26"/>
  <c r="F887" i="26"/>
  <c r="C886" i="26"/>
  <c r="E884" i="26"/>
  <c r="G882" i="26"/>
  <c r="D881" i="26"/>
  <c r="F879" i="26"/>
  <c r="C878" i="26"/>
  <c r="E876" i="26"/>
  <c r="G874" i="26"/>
  <c r="D873" i="26"/>
  <c r="F871" i="26"/>
  <c r="C870" i="26"/>
  <c r="E868" i="26"/>
  <c r="G866" i="26"/>
  <c r="D865" i="26"/>
  <c r="F863" i="26"/>
  <c r="C862" i="26"/>
  <c r="E860" i="26"/>
  <c r="G858" i="26"/>
  <c r="D857" i="26"/>
  <c r="F855" i="26"/>
  <c r="C854" i="26"/>
  <c r="E852" i="26"/>
  <c r="G850" i="26"/>
  <c r="D849" i="26"/>
  <c r="F842" i="26"/>
  <c r="C841" i="26"/>
  <c r="E839" i="26"/>
  <c r="G837" i="26"/>
  <c r="D836" i="26"/>
  <c r="F834" i="26"/>
  <c r="C833" i="26"/>
  <c r="E831" i="26"/>
  <c r="G829" i="26"/>
  <c r="D828" i="26"/>
  <c r="F826" i="26"/>
  <c r="C825" i="26"/>
  <c r="E823" i="26"/>
  <c r="G821" i="26"/>
  <c r="D820" i="26"/>
  <c r="F818" i="26"/>
  <c r="C817" i="26"/>
  <c r="E815" i="26"/>
  <c r="G813" i="26"/>
  <c r="D812" i="26"/>
  <c r="F810" i="26"/>
  <c r="C809" i="26"/>
  <c r="E807" i="26"/>
  <c r="G805" i="26"/>
  <c r="D804" i="26"/>
  <c r="F802" i="26"/>
  <c r="C801" i="26"/>
  <c r="E799" i="26"/>
  <c r="G797" i="26"/>
  <c r="D796" i="26"/>
  <c r="F794" i="26"/>
  <c r="C793" i="26"/>
  <c r="E791" i="26"/>
  <c r="G789" i="26"/>
  <c r="D788" i="26"/>
  <c r="F786" i="26"/>
  <c r="C785" i="26"/>
  <c r="E783" i="26"/>
  <c r="G781" i="26"/>
  <c r="D780" i="26"/>
  <c r="F778" i="26"/>
  <c r="C777" i="26"/>
  <c r="I770" i="26"/>
  <c r="H769" i="26"/>
  <c r="G768" i="26"/>
  <c r="F767" i="26"/>
  <c r="E766" i="26"/>
  <c r="D765" i="26"/>
  <c r="C764" i="26"/>
  <c r="E763" i="26"/>
  <c r="H762" i="26"/>
  <c r="D762" i="26"/>
  <c r="G761" i="26"/>
  <c r="C761" i="26"/>
  <c r="F760" i="26"/>
  <c r="I759" i="26"/>
  <c r="E759" i="26"/>
  <c r="H758" i="26"/>
  <c r="D758" i="26"/>
  <c r="G757" i="26"/>
  <c r="C757" i="26"/>
  <c r="F756" i="26"/>
  <c r="I755" i="26"/>
  <c r="E755" i="26"/>
  <c r="H754" i="26"/>
  <c r="D754" i="26"/>
  <c r="G753" i="26"/>
  <c r="C753" i="26"/>
  <c r="F752" i="26"/>
  <c r="I751" i="26"/>
  <c r="E751" i="26"/>
  <c r="H750" i="26"/>
  <c r="D750" i="26"/>
  <c r="G749" i="26"/>
  <c r="C749" i="26"/>
  <c r="F748" i="26"/>
  <c r="I747" i="26"/>
  <c r="E747" i="26"/>
  <c r="H746" i="26"/>
  <c r="D746" i="26"/>
  <c r="G745" i="26"/>
  <c r="C745" i="26"/>
  <c r="F744" i="26"/>
  <c r="I743" i="26"/>
  <c r="E743" i="26"/>
  <c r="H742" i="26"/>
  <c r="D742" i="26"/>
  <c r="G741" i="26"/>
  <c r="C741" i="26"/>
  <c r="F740" i="26"/>
  <c r="I739" i="26"/>
  <c r="E739" i="26"/>
  <c r="H738" i="26"/>
  <c r="D738" i="26"/>
  <c r="G737" i="26"/>
  <c r="C737" i="26"/>
  <c r="F736" i="26"/>
  <c r="I735" i="26"/>
  <c r="E735" i="26"/>
  <c r="H734" i="26"/>
  <c r="D734" i="26"/>
  <c r="G733" i="26"/>
  <c r="C733" i="26"/>
  <c r="F732" i="26"/>
  <c r="I731" i="26"/>
  <c r="E731" i="26"/>
  <c r="H730" i="26"/>
  <c r="D730" i="26"/>
  <c r="G729" i="26"/>
  <c r="C729" i="26"/>
  <c r="F728" i="26"/>
  <c r="I727" i="26"/>
  <c r="E727" i="26"/>
  <c r="H726" i="26"/>
  <c r="D726" i="26"/>
  <c r="G911" i="26"/>
  <c r="E905" i="26"/>
  <c r="C899" i="26"/>
  <c r="G892" i="26"/>
  <c r="F889" i="26"/>
  <c r="E887" i="26"/>
  <c r="G885" i="26"/>
  <c r="D884" i="26"/>
  <c r="F882" i="26"/>
  <c r="C881" i="26"/>
  <c r="E879" i="26"/>
  <c r="G877" i="26"/>
  <c r="D876" i="26"/>
  <c r="F874" i="26"/>
  <c r="C873" i="26"/>
  <c r="E871" i="26"/>
  <c r="G869" i="26"/>
  <c r="D868" i="26"/>
  <c r="F866" i="26"/>
  <c r="C865" i="26"/>
  <c r="E863" i="26"/>
  <c r="G861" i="26"/>
  <c r="D860" i="26"/>
  <c r="F858" i="26"/>
  <c r="C857" i="26"/>
  <c r="E855" i="26"/>
  <c r="G853" i="26"/>
  <c r="D852" i="26"/>
  <c r="F850" i="26"/>
  <c r="C849" i="26"/>
  <c r="E842" i="26"/>
  <c r="G840" i="26"/>
  <c r="D839" i="26"/>
  <c r="F837" i="26"/>
  <c r="C836" i="26"/>
  <c r="E834" i="26"/>
  <c r="G832" i="26"/>
  <c r="D831" i="26"/>
  <c r="F829" i="26"/>
  <c r="C828" i="26"/>
  <c r="E826" i="26"/>
  <c r="G824" i="26"/>
  <c r="D823" i="26"/>
  <c r="F821" i="26"/>
  <c r="C820" i="26"/>
  <c r="E818" i="26"/>
  <c r="G816" i="26"/>
  <c r="D815" i="26"/>
  <c r="F813" i="26"/>
  <c r="C812" i="26"/>
  <c r="E810" i="26"/>
  <c r="G808" i="26"/>
  <c r="D807" i="26"/>
  <c r="F805" i="26"/>
  <c r="C804" i="26"/>
  <c r="E802" i="26"/>
  <c r="G800" i="26"/>
  <c r="D799" i="26"/>
  <c r="F797" i="26"/>
  <c r="C796" i="26"/>
  <c r="E794" i="26"/>
  <c r="G792" i="26"/>
  <c r="D791" i="26"/>
  <c r="F789" i="26"/>
  <c r="C788" i="26"/>
  <c r="E786" i="26"/>
  <c r="G784" i="26"/>
  <c r="D783" i="26"/>
  <c r="F781" i="26"/>
  <c r="C780" i="26"/>
  <c r="E778" i="26"/>
  <c r="I771" i="26"/>
  <c r="H770" i="26"/>
  <c r="G769" i="26"/>
  <c r="F768" i="26"/>
  <c r="E767" i="26"/>
  <c r="D766" i="26"/>
  <c r="C765" i="26"/>
  <c r="I763" i="26"/>
  <c r="D763" i="26"/>
  <c r="G762" i="26"/>
  <c r="C762" i="26"/>
  <c r="F761" i="26"/>
  <c r="I760" i="26"/>
  <c r="E760" i="26"/>
  <c r="H759" i="26"/>
  <c r="D759" i="26"/>
  <c r="G758" i="26"/>
  <c r="C758" i="26"/>
  <c r="F757" i="26"/>
  <c r="I756" i="26"/>
  <c r="E756" i="26"/>
  <c r="H755" i="26"/>
  <c r="D755" i="26"/>
  <c r="G754" i="26"/>
  <c r="C754" i="26"/>
  <c r="F753" i="26"/>
  <c r="I752" i="26"/>
  <c r="E752" i="26"/>
  <c r="H751" i="26"/>
  <c r="D751" i="26"/>
  <c r="G750" i="26"/>
  <c r="C750" i="26"/>
  <c r="F749" i="26"/>
  <c r="I748" i="26"/>
  <c r="E748" i="26"/>
  <c r="H747" i="26"/>
  <c r="D747" i="26"/>
  <c r="G746" i="26"/>
  <c r="C746" i="26"/>
  <c r="F745" i="26"/>
  <c r="I744" i="26"/>
  <c r="E744" i="26"/>
  <c r="H743" i="26"/>
  <c r="D743" i="26"/>
  <c r="G742" i="26"/>
  <c r="C742" i="26"/>
  <c r="F741" i="26"/>
  <c r="I740" i="26"/>
  <c r="E740" i="26"/>
  <c r="H739" i="26"/>
  <c r="D739" i="26"/>
  <c r="G738" i="26"/>
  <c r="C738" i="26"/>
  <c r="F737" i="26"/>
  <c r="I736" i="26"/>
  <c r="E736" i="26"/>
  <c r="H735" i="26"/>
  <c r="D735" i="26"/>
  <c r="G734" i="26"/>
  <c r="C734" i="26"/>
  <c r="F733" i="26"/>
  <c r="I732" i="26"/>
  <c r="E732" i="26"/>
  <c r="H731" i="26"/>
  <c r="D731" i="26"/>
  <c r="G730" i="26"/>
  <c r="C730" i="26"/>
  <c r="F729" i="26"/>
  <c r="I728" i="26"/>
  <c r="E728" i="26"/>
  <c r="H727" i="26"/>
  <c r="D727" i="26"/>
  <c r="G726" i="26"/>
  <c r="C726" i="26"/>
  <c r="F725" i="26"/>
  <c r="I724" i="26"/>
  <c r="E724" i="26"/>
  <c r="H723" i="26"/>
  <c r="D723" i="26"/>
  <c r="G722" i="26"/>
  <c r="C722" i="26"/>
  <c r="F721" i="26"/>
  <c r="I720" i="26"/>
  <c r="E720" i="26"/>
  <c r="H719" i="26"/>
  <c r="D719" i="26"/>
  <c r="G718" i="26"/>
  <c r="C718" i="26"/>
  <c r="F717" i="26"/>
  <c r="I716" i="26"/>
  <c r="E716" i="26"/>
  <c r="H715" i="26"/>
  <c r="D715" i="26"/>
  <c r="G714" i="26"/>
  <c r="C714" i="26"/>
  <c r="F713" i="26"/>
  <c r="I712" i="26"/>
  <c r="E712" i="26"/>
  <c r="H711" i="26"/>
  <c r="D711" i="26"/>
  <c r="G710" i="26"/>
  <c r="C710" i="26"/>
  <c r="F709" i="26"/>
  <c r="I708" i="26"/>
  <c r="E708" i="26"/>
  <c r="H707" i="26"/>
  <c r="D707" i="26"/>
  <c r="G706" i="26"/>
  <c r="C706" i="26"/>
  <c r="E909" i="26"/>
  <c r="C903" i="26"/>
  <c r="F896" i="26"/>
  <c r="G891" i="26"/>
  <c r="F888" i="26"/>
  <c r="G886" i="26"/>
  <c r="D885" i="26"/>
  <c r="F883" i="26"/>
  <c r="C882" i="26"/>
  <c r="E880" i="26"/>
  <c r="G878" i="26"/>
  <c r="D877" i="26"/>
  <c r="F875" i="26"/>
  <c r="C874" i="26"/>
  <c r="E872" i="26"/>
  <c r="G870" i="26"/>
  <c r="D869" i="26"/>
  <c r="F867" i="26"/>
  <c r="C866" i="26"/>
  <c r="E864" i="26"/>
  <c r="G862" i="26"/>
  <c r="D861" i="26"/>
  <c r="F859" i="26"/>
  <c r="C858" i="26"/>
  <c r="E856" i="26"/>
  <c r="G854" i="26"/>
  <c r="D853" i="26"/>
  <c r="F851" i="26"/>
  <c r="C850" i="26"/>
  <c r="E848" i="26"/>
  <c r="G841" i="26"/>
  <c r="D840" i="26"/>
  <c r="F838" i="26"/>
  <c r="C837" i="26"/>
  <c r="E835" i="26"/>
  <c r="G833" i="26"/>
  <c r="D832" i="26"/>
  <c r="F830" i="26"/>
  <c r="C829" i="26"/>
  <c r="E827" i="26"/>
  <c r="G825" i="26"/>
  <c r="D824" i="26"/>
  <c r="F822" i="26"/>
  <c r="C821" i="26"/>
  <c r="E819" i="26"/>
  <c r="G817" i="26"/>
  <c r="D816" i="26"/>
  <c r="F814" i="26"/>
  <c r="C813" i="26"/>
  <c r="E811" i="26"/>
  <c r="G809" i="26"/>
  <c r="D808" i="26"/>
  <c r="F806" i="26"/>
  <c r="C805" i="26"/>
  <c r="E803" i="26"/>
  <c r="G801" i="26"/>
  <c r="D800" i="26"/>
  <c r="F798" i="26"/>
  <c r="C797" i="26"/>
  <c r="E795" i="26"/>
  <c r="G793" i="26"/>
  <c r="D792" i="26"/>
  <c r="F790" i="26"/>
  <c r="C789" i="26"/>
  <c r="E787" i="26"/>
  <c r="G785" i="26"/>
  <c r="D784" i="26"/>
  <c r="F782" i="26"/>
  <c r="C781" i="26"/>
  <c r="E779" i="26"/>
  <c r="G777" i="26"/>
  <c r="F771" i="26"/>
  <c r="E770" i="26"/>
  <c r="D769" i="26"/>
  <c r="C768" i="26"/>
  <c r="I766" i="26"/>
  <c r="H765" i="26"/>
  <c r="G764" i="26"/>
  <c r="H763" i="26"/>
  <c r="C763" i="26"/>
  <c r="F762" i="26"/>
  <c r="I761" i="26"/>
  <c r="E761" i="26"/>
  <c r="H760" i="26"/>
  <c r="D760" i="26"/>
  <c r="G759" i="26"/>
  <c r="C759" i="26"/>
  <c r="F758" i="26"/>
  <c r="I757" i="26"/>
  <c r="E757" i="26"/>
  <c r="H756" i="26"/>
  <c r="D756" i="26"/>
  <c r="G755" i="26"/>
  <c r="C755" i="26"/>
  <c r="F754" i="26"/>
  <c r="I753" i="26"/>
  <c r="E753" i="26"/>
  <c r="H752" i="26"/>
  <c r="D752" i="26"/>
  <c r="G751" i="26"/>
  <c r="C751" i="26"/>
  <c r="F750" i="26"/>
  <c r="I749" i="26"/>
  <c r="E749" i="26"/>
  <c r="H748" i="26"/>
  <c r="D748" i="26"/>
  <c r="G747" i="26"/>
  <c r="C747" i="26"/>
  <c r="F746" i="26"/>
  <c r="I745" i="26"/>
  <c r="E745" i="26"/>
  <c r="H744" i="26"/>
  <c r="D744" i="26"/>
  <c r="G743" i="26"/>
  <c r="C743" i="26"/>
  <c r="F742" i="26"/>
  <c r="I741" i="26"/>
  <c r="E741" i="26"/>
  <c r="H740" i="26"/>
  <c r="D740" i="26"/>
  <c r="G739" i="26"/>
  <c r="C739" i="26"/>
  <c r="F738" i="26"/>
  <c r="I737" i="26"/>
  <c r="E737" i="26"/>
  <c r="H736" i="26"/>
  <c r="D736" i="26"/>
  <c r="G735" i="26"/>
  <c r="C735" i="26"/>
  <c r="F734" i="26"/>
  <c r="I733" i="26"/>
  <c r="E733" i="26"/>
  <c r="H732" i="26"/>
  <c r="D732" i="26"/>
  <c r="G731" i="26"/>
  <c r="C731" i="26"/>
  <c r="F730" i="26"/>
  <c r="I729" i="26"/>
  <c r="E729" i="26"/>
  <c r="H728" i="26"/>
  <c r="D728" i="26"/>
  <c r="G727" i="26"/>
  <c r="C727" i="26"/>
  <c r="F726" i="26"/>
  <c r="I725" i="26"/>
  <c r="E725" i="26"/>
  <c r="H724" i="26"/>
  <c r="D724" i="26"/>
  <c r="G723" i="26"/>
  <c r="C723" i="26"/>
  <c r="F722" i="26"/>
  <c r="I721" i="26"/>
  <c r="E721" i="26"/>
  <c r="H720" i="26"/>
  <c r="D720" i="26"/>
  <c r="G719" i="26"/>
  <c r="C719" i="26"/>
  <c r="F718" i="26"/>
  <c r="I717" i="26"/>
  <c r="E717" i="26"/>
  <c r="H716" i="26"/>
  <c r="D716" i="26"/>
  <c r="G715" i="26"/>
  <c r="C715" i="26"/>
  <c r="F714" i="26"/>
  <c r="I713" i="26"/>
  <c r="E713" i="26"/>
  <c r="H712" i="26"/>
  <c r="D712" i="26"/>
  <c r="G711" i="26"/>
  <c r="C711" i="26"/>
  <c r="F710" i="26"/>
  <c r="I709" i="26"/>
  <c r="E709" i="26"/>
  <c r="H708" i="26"/>
  <c r="D708" i="26"/>
  <c r="G707" i="26"/>
  <c r="C707" i="26"/>
  <c r="F706" i="26"/>
  <c r="F908" i="26"/>
  <c r="D902" i="26"/>
  <c r="G895" i="26"/>
  <c r="D891" i="26"/>
  <c r="D888" i="26"/>
  <c r="F886" i="26"/>
  <c r="C885" i="26"/>
  <c r="E883" i="26"/>
  <c r="G881" i="26"/>
  <c r="D880" i="26"/>
  <c r="F878" i="26"/>
  <c r="C877" i="26"/>
  <c r="E875" i="26"/>
  <c r="G873" i="26"/>
  <c r="D872" i="26"/>
  <c r="F870" i="26"/>
  <c r="C869" i="26"/>
  <c r="E867" i="26"/>
  <c r="G865" i="26"/>
  <c r="D864" i="26"/>
  <c r="F862" i="26"/>
  <c r="C861" i="26"/>
  <c r="E859" i="26"/>
  <c r="G857" i="26"/>
  <c r="D856" i="26"/>
  <c r="F854" i="26"/>
  <c r="C853" i="26"/>
  <c r="E851" i="26"/>
  <c r="G849" i="26"/>
  <c r="D848" i="26"/>
  <c r="F841" i="26"/>
  <c r="C840" i="26"/>
  <c r="E838" i="26"/>
  <c r="G836" i="26"/>
  <c r="D835" i="26"/>
  <c r="F833" i="26"/>
  <c r="C832" i="26"/>
  <c r="E830" i="26"/>
  <c r="G828" i="26"/>
  <c r="D827" i="26"/>
  <c r="F825" i="26"/>
  <c r="C824" i="26"/>
  <c r="E822" i="26"/>
  <c r="G820" i="26"/>
  <c r="D819" i="26"/>
  <c r="F817" i="26"/>
  <c r="C816" i="26"/>
  <c r="E814" i="26"/>
  <c r="G812" i="26"/>
  <c r="D811" i="26"/>
  <c r="F809" i="26"/>
  <c r="C808" i="26"/>
  <c r="E806" i="26"/>
  <c r="G804" i="26"/>
  <c r="D803" i="26"/>
  <c r="F801" i="26"/>
  <c r="C800" i="26"/>
  <c r="E798" i="26"/>
  <c r="G796" i="26"/>
  <c r="D795" i="26"/>
  <c r="F793" i="26"/>
  <c r="C792" i="26"/>
  <c r="E790" i="26"/>
  <c r="G788" i="26"/>
  <c r="D787" i="26"/>
  <c r="F785" i="26"/>
  <c r="C784" i="26"/>
  <c r="E782" i="26"/>
  <c r="G780" i="26"/>
  <c r="D779" i="26"/>
  <c r="F777" i="26"/>
  <c r="E771" i="26"/>
  <c r="D770" i="26"/>
  <c r="C769" i="26"/>
  <c r="I767" i="26"/>
  <c r="H766" i="26"/>
  <c r="G765" i="26"/>
  <c r="F764" i="26"/>
  <c r="F763" i="26"/>
  <c r="I762" i="26"/>
  <c r="E762" i="26"/>
  <c r="H761" i="26"/>
  <c r="D761" i="26"/>
  <c r="G760" i="26"/>
  <c r="C760" i="26"/>
  <c r="F759" i="26"/>
  <c r="I758" i="26"/>
  <c r="E758" i="26"/>
  <c r="H757" i="26"/>
  <c r="D757" i="26"/>
  <c r="G756" i="26"/>
  <c r="C756" i="26"/>
  <c r="F755" i="26"/>
  <c r="I754" i="26"/>
  <c r="E754" i="26"/>
  <c r="H753" i="26"/>
  <c r="D753" i="26"/>
  <c r="G752" i="26"/>
  <c r="C752" i="26"/>
  <c r="F751" i="26"/>
  <c r="I750" i="26"/>
  <c r="E750" i="26"/>
  <c r="H749" i="26"/>
  <c r="D749" i="26"/>
  <c r="G748" i="26"/>
  <c r="C748" i="26"/>
  <c r="F747" i="26"/>
  <c r="I746" i="26"/>
  <c r="E746" i="26"/>
  <c r="H745" i="26"/>
  <c r="D745" i="26"/>
  <c r="G744" i="26"/>
  <c r="C744" i="26"/>
  <c r="F743" i="26"/>
  <c r="I742" i="26"/>
  <c r="E742" i="26"/>
  <c r="H741" i="26"/>
  <c r="D741" i="26"/>
  <c r="G740" i="26"/>
  <c r="C740" i="26"/>
  <c r="F739" i="26"/>
  <c r="I738" i="26"/>
  <c r="E738" i="26"/>
  <c r="H737" i="26"/>
  <c r="D737" i="26"/>
  <c r="G736" i="26"/>
  <c r="C736" i="26"/>
  <c r="F735" i="26"/>
  <c r="I734" i="26"/>
  <c r="E734" i="26"/>
  <c r="H733" i="26"/>
  <c r="D733" i="26"/>
  <c r="G732" i="26"/>
  <c r="C732" i="26"/>
  <c r="F731" i="26"/>
  <c r="I730" i="26"/>
  <c r="E730" i="26"/>
  <c r="H729" i="26"/>
  <c r="D729" i="26"/>
  <c r="G728" i="26"/>
  <c r="E726" i="26"/>
  <c r="C725" i="26"/>
  <c r="I723" i="26"/>
  <c r="H722" i="26"/>
  <c r="G721" i="26"/>
  <c r="F720" i="26"/>
  <c r="E719" i="26"/>
  <c r="D718" i="26"/>
  <c r="C717" i="26"/>
  <c r="I715" i="26"/>
  <c r="H714" i="26"/>
  <c r="G713" i="26"/>
  <c r="F712" i="26"/>
  <c r="E711" i="26"/>
  <c r="D710" i="26"/>
  <c r="C709" i="26"/>
  <c r="I707" i="26"/>
  <c r="H706" i="26"/>
  <c r="C728" i="26"/>
  <c r="H725" i="26"/>
  <c r="G724" i="26"/>
  <c r="F723" i="26"/>
  <c r="E722" i="26"/>
  <c r="D721" i="26"/>
  <c r="C720" i="26"/>
  <c r="I718" i="26"/>
  <c r="H717" i="26"/>
  <c r="G716" i="26"/>
  <c r="F715" i="26"/>
  <c r="E714" i="26"/>
  <c r="D713" i="26"/>
  <c r="C712" i="26"/>
  <c r="I710" i="26"/>
  <c r="H709" i="26"/>
  <c r="G708" i="26"/>
  <c r="F707" i="26"/>
  <c r="E706" i="26"/>
  <c r="F727" i="26"/>
  <c r="I726" i="26"/>
  <c r="G725" i="26"/>
  <c r="E723" i="26"/>
  <c r="C721" i="26"/>
  <c r="H718" i="26"/>
  <c r="F716" i="26"/>
  <c r="D714" i="26"/>
  <c r="I711" i="26"/>
  <c r="G709" i="26"/>
  <c r="E707" i="26"/>
  <c r="D725" i="26"/>
  <c r="I722" i="26"/>
  <c r="G720" i="26"/>
  <c r="E718" i="26"/>
  <c r="C716" i="26"/>
  <c r="H713" i="26"/>
  <c r="F711" i="26"/>
  <c r="D709" i="26"/>
  <c r="I706" i="26"/>
  <c r="F724" i="26"/>
  <c r="D722" i="26"/>
  <c r="I719" i="26"/>
  <c r="G717" i="26"/>
  <c r="E715" i="26"/>
  <c r="C713" i="26"/>
  <c r="H710" i="26"/>
  <c r="F708" i="26"/>
  <c r="D706" i="26"/>
  <c r="H721" i="26"/>
  <c r="G712" i="26"/>
  <c r="F719" i="26"/>
  <c r="E710" i="26"/>
  <c r="D717" i="26"/>
  <c r="C708" i="26"/>
  <c r="C360" i="26"/>
  <c r="C362" i="26"/>
  <c r="D364" i="26"/>
  <c r="E366" i="26"/>
  <c r="E368" i="26"/>
  <c r="F370" i="26"/>
  <c r="G372" i="26"/>
  <c r="D375" i="26"/>
  <c r="F381" i="26"/>
  <c r="C388" i="26"/>
  <c r="F397" i="26"/>
  <c r="E410" i="26"/>
  <c r="D423" i="26"/>
  <c r="H465" i="26"/>
  <c r="F476" i="26"/>
  <c r="D487" i="26"/>
  <c r="F501" i="26"/>
  <c r="G510" i="26"/>
  <c r="H519" i="26"/>
  <c r="F535" i="26"/>
  <c r="H553" i="26"/>
  <c r="D593" i="26"/>
  <c r="E649" i="26"/>
  <c r="F700" i="26"/>
  <c r="E360" i="26"/>
  <c r="F362" i="26"/>
  <c r="G364" i="26"/>
  <c r="G366" i="26"/>
  <c r="C369" i="26"/>
  <c r="D371" i="26"/>
  <c r="D373" i="26"/>
  <c r="G376" i="26"/>
  <c r="D383" i="26"/>
  <c r="F389" i="26"/>
  <c r="G400" i="26"/>
  <c r="F413" i="26"/>
  <c r="F468" i="26"/>
  <c r="G494" i="26"/>
  <c r="H503" i="26"/>
  <c r="I512" i="26"/>
  <c r="C522" i="26"/>
  <c r="C540" i="26"/>
  <c r="E558" i="26"/>
  <c r="C606" i="26"/>
  <c r="D662" i="26"/>
  <c r="I714" i="26"/>
  <c r="G1056" i="26"/>
  <c r="C1056" i="26"/>
  <c r="F1055" i="26"/>
  <c r="I1054" i="26"/>
  <c r="E1054" i="26"/>
  <c r="H1053" i="26"/>
  <c r="D1053" i="26"/>
  <c r="G1052" i="26"/>
  <c r="C1052" i="26"/>
  <c r="F1051" i="26"/>
  <c r="I1050" i="26"/>
  <c r="E1050" i="26"/>
  <c r="H1049" i="26"/>
  <c r="D1049" i="26"/>
  <c r="G1048" i="26"/>
  <c r="C1048" i="26"/>
  <c r="F1047" i="26"/>
  <c r="I1046" i="26"/>
  <c r="E1046" i="26"/>
  <c r="H1045" i="26"/>
  <c r="D1045" i="26"/>
  <c r="G1044" i="26"/>
  <c r="C1044" i="26"/>
  <c r="F1043" i="26"/>
  <c r="I1042" i="26"/>
  <c r="E1042" i="26"/>
  <c r="H1041" i="26"/>
  <c r="D1041" i="26"/>
  <c r="G1040" i="26"/>
  <c r="C1040" i="26"/>
  <c r="F1039" i="26"/>
  <c r="I1038" i="26"/>
  <c r="E1038" i="26"/>
  <c r="H1037" i="26"/>
  <c r="D1037" i="26"/>
  <c r="G1036" i="26"/>
  <c r="C1036" i="26"/>
  <c r="F1035" i="26"/>
  <c r="I1034" i="26"/>
  <c r="E1034" i="26"/>
  <c r="H1033" i="26"/>
  <c r="D1033" i="26"/>
  <c r="G1032" i="26"/>
  <c r="C1032" i="26"/>
  <c r="F1031" i="26"/>
  <c r="I1030" i="26"/>
  <c r="E1030" i="26"/>
  <c r="H1029" i="26"/>
  <c r="D1029" i="26"/>
  <c r="G1028" i="26"/>
  <c r="C1028" i="26"/>
  <c r="F1027" i="26"/>
  <c r="I1026" i="26"/>
  <c r="E1026" i="26"/>
  <c r="H1025" i="26"/>
  <c r="D1025" i="26"/>
  <c r="G1024" i="26"/>
  <c r="C1024" i="26"/>
  <c r="F1023" i="26"/>
  <c r="I1022" i="26"/>
  <c r="E1022" i="26"/>
  <c r="H1021" i="26"/>
  <c r="D1021" i="26"/>
  <c r="G1020" i="26"/>
  <c r="C1020" i="26"/>
  <c r="F1019" i="26"/>
  <c r="I1018" i="26"/>
  <c r="E1018" i="26"/>
  <c r="H1017" i="26"/>
  <c r="D1017" i="26"/>
  <c r="G1016" i="26"/>
  <c r="C1016" i="26"/>
  <c r="F1015" i="26"/>
  <c r="I1014" i="26"/>
  <c r="E1014" i="26"/>
  <c r="H1013" i="26"/>
  <c r="D1013" i="26"/>
  <c r="G1012" i="26"/>
  <c r="C1012" i="26"/>
  <c r="F1011" i="26"/>
  <c r="I1010" i="26"/>
  <c r="E1010" i="26"/>
  <c r="H1009" i="26"/>
  <c r="D1009" i="26"/>
  <c r="G1008" i="26"/>
  <c r="C1008" i="26"/>
  <c r="F1007" i="26"/>
  <c r="I1006" i="26"/>
  <c r="E1006" i="26"/>
  <c r="H1005" i="26"/>
  <c r="D1005" i="26"/>
  <c r="G1004" i="26"/>
  <c r="C1004" i="26"/>
  <c r="F1003" i="26"/>
  <c r="I1002" i="26"/>
  <c r="E1002" i="26"/>
  <c r="H1001" i="26"/>
  <c r="D1001" i="26"/>
  <c r="G1000" i="26"/>
  <c r="C1000" i="26"/>
  <c r="F999" i="26"/>
  <c r="I998" i="26"/>
  <c r="F1056" i="26"/>
  <c r="I1055" i="26"/>
  <c r="E1055" i="26"/>
  <c r="H1054" i="26"/>
  <c r="D1054" i="26"/>
  <c r="G1053" i="26"/>
  <c r="C1053" i="26"/>
  <c r="F1052" i="26"/>
  <c r="I1051" i="26"/>
  <c r="E1051" i="26"/>
  <c r="H1050" i="26"/>
  <c r="D1050" i="26"/>
  <c r="G1049" i="26"/>
  <c r="C1049" i="26"/>
  <c r="F1048" i="26"/>
  <c r="I1047" i="26"/>
  <c r="E1047" i="26"/>
  <c r="H1046" i="26"/>
  <c r="D1046" i="26"/>
  <c r="G1045" i="26"/>
  <c r="C1045" i="26"/>
  <c r="F1044" i="26"/>
  <c r="I1043" i="26"/>
  <c r="E1043" i="26"/>
  <c r="H1042" i="26"/>
  <c r="D1042" i="26"/>
  <c r="G1041" i="26"/>
  <c r="C1041" i="26"/>
  <c r="F1040" i="26"/>
  <c r="I1039" i="26"/>
  <c r="E1039" i="26"/>
  <c r="H1038" i="26"/>
  <c r="D1038" i="26"/>
  <c r="G1037" i="26"/>
  <c r="C1037" i="26"/>
  <c r="F1036" i="26"/>
  <c r="I1035" i="26"/>
  <c r="E1035" i="26"/>
  <c r="H1034" i="26"/>
  <c r="D1034" i="26"/>
  <c r="G1033" i="26"/>
  <c r="C1033" i="26"/>
  <c r="F1032" i="26"/>
  <c r="I1031" i="26"/>
  <c r="E1031" i="26"/>
  <c r="H1030" i="26"/>
  <c r="D1030" i="26"/>
  <c r="G1029" i="26"/>
  <c r="C1029" i="26"/>
  <c r="F1028" i="26"/>
  <c r="I1027" i="26"/>
  <c r="E1027" i="26"/>
  <c r="H1026" i="26"/>
  <c r="D1026" i="26"/>
  <c r="G1025" i="26"/>
  <c r="C1025" i="26"/>
  <c r="F1024" i="26"/>
  <c r="I1023" i="26"/>
  <c r="E1023" i="26"/>
  <c r="H1022" i="26"/>
  <c r="D1022" i="26"/>
  <c r="G1021" i="26"/>
  <c r="C1021" i="26"/>
  <c r="F1020" i="26"/>
  <c r="I1019" i="26"/>
  <c r="E1019" i="26"/>
  <c r="H1018" i="26"/>
  <c r="D1018" i="26"/>
  <c r="G1017" i="26"/>
  <c r="C1017" i="26"/>
  <c r="F1016" i="26"/>
  <c r="I1015" i="26"/>
  <c r="E1015" i="26"/>
  <c r="H1014" i="26"/>
  <c r="D1014" i="26"/>
  <c r="G1013" i="26"/>
  <c r="C1013" i="26"/>
  <c r="F1012" i="26"/>
  <c r="I1011" i="26"/>
  <c r="E1011" i="26"/>
  <c r="H1010" i="26"/>
  <c r="D1010" i="26"/>
  <c r="G1009" i="26"/>
  <c r="I1056" i="26"/>
  <c r="E1056" i="26"/>
  <c r="H1055" i="26"/>
  <c r="D1055" i="26"/>
  <c r="G1054" i="26"/>
  <c r="C1054" i="26"/>
  <c r="F1053" i="26"/>
  <c r="I1052" i="26"/>
  <c r="E1052" i="26"/>
  <c r="H1051" i="26"/>
  <c r="D1051" i="26"/>
  <c r="G1050" i="26"/>
  <c r="C1050" i="26"/>
  <c r="F1049" i="26"/>
  <c r="I1048" i="26"/>
  <c r="E1048" i="26"/>
  <c r="H1047" i="26"/>
  <c r="D1047" i="26"/>
  <c r="G1046" i="26"/>
  <c r="C1046" i="26"/>
  <c r="F1045" i="26"/>
  <c r="I1044" i="26"/>
  <c r="E1044" i="26"/>
  <c r="H1043" i="26"/>
  <c r="D1043" i="26"/>
  <c r="G1042" i="26"/>
  <c r="C1042" i="26"/>
  <c r="F1041" i="26"/>
  <c r="I1040" i="26"/>
  <c r="E1040" i="26"/>
  <c r="H1039" i="26"/>
  <c r="D1039" i="26"/>
  <c r="G1038" i="26"/>
  <c r="C1038" i="26"/>
  <c r="F1037" i="26"/>
  <c r="I1036" i="26"/>
  <c r="E1036" i="26"/>
  <c r="H1035" i="26"/>
  <c r="D1035" i="26"/>
  <c r="G1034" i="26"/>
  <c r="C1034" i="26"/>
  <c r="F1033" i="26"/>
  <c r="I1032" i="26"/>
  <c r="E1032" i="26"/>
  <c r="H1031" i="26"/>
  <c r="D1031" i="26"/>
  <c r="G1030" i="26"/>
  <c r="C1030" i="26"/>
  <c r="F1029" i="26"/>
  <c r="I1028" i="26"/>
  <c r="E1028" i="26"/>
  <c r="H1027" i="26"/>
  <c r="D1027" i="26"/>
  <c r="G1026" i="26"/>
  <c r="C1026" i="26"/>
  <c r="F1025" i="26"/>
  <c r="I1024" i="26"/>
  <c r="E1024" i="26"/>
  <c r="H1023" i="26"/>
  <c r="D1023" i="26"/>
  <c r="G1022" i="26"/>
  <c r="C1022" i="26"/>
  <c r="F1021" i="26"/>
  <c r="I1020" i="26"/>
  <c r="E1020" i="26"/>
  <c r="H1019" i="26"/>
  <c r="D1019" i="26"/>
  <c r="G1018" i="26"/>
  <c r="C1018" i="26"/>
  <c r="F1017" i="26"/>
  <c r="I1016" i="26"/>
  <c r="E1016" i="26"/>
  <c r="H1015" i="26"/>
  <c r="D1015" i="26"/>
  <c r="G1014" i="26"/>
  <c r="C1014" i="26"/>
  <c r="F1013" i="26"/>
  <c r="I1012" i="26"/>
  <c r="E1012" i="26"/>
  <c r="H1011" i="26"/>
  <c r="D1011" i="26"/>
  <c r="G1010" i="26"/>
  <c r="C1010" i="26"/>
  <c r="F1009" i="26"/>
  <c r="I1008" i="26"/>
  <c r="E1008" i="26"/>
  <c r="H1007" i="26"/>
  <c r="D1007" i="26"/>
  <c r="G1006" i="26"/>
  <c r="C1006" i="26"/>
  <c r="F1005" i="26"/>
  <c r="I1004" i="26"/>
  <c r="E1004" i="26"/>
  <c r="H1003" i="26"/>
  <c r="D1003" i="26"/>
  <c r="G1002" i="26"/>
  <c r="C1002" i="26"/>
  <c r="F1001" i="26"/>
  <c r="I1000" i="26"/>
  <c r="E1000" i="26"/>
  <c r="H999" i="26"/>
  <c r="D999" i="26"/>
  <c r="G998" i="26"/>
  <c r="C998" i="26"/>
  <c r="F997" i="26"/>
  <c r="I996" i="26"/>
  <c r="E996" i="26"/>
  <c r="H995" i="26"/>
  <c r="D995" i="26"/>
  <c r="G994" i="26"/>
  <c r="C994" i="26"/>
  <c r="F993" i="26"/>
  <c r="I992" i="26"/>
  <c r="E992" i="26"/>
  <c r="H991" i="26"/>
  <c r="D991" i="26"/>
  <c r="G1055" i="26"/>
  <c r="E1053" i="26"/>
  <c r="C1051" i="26"/>
  <c r="H1048" i="26"/>
  <c r="F1046" i="26"/>
  <c r="D1044" i="26"/>
  <c r="I1041" i="26"/>
  <c r="G1039" i="26"/>
  <c r="E1037" i="26"/>
  <c r="C1035" i="26"/>
  <c r="H1032" i="26"/>
  <c r="F1030" i="26"/>
  <c r="D1028" i="26"/>
  <c r="I1025" i="26"/>
  <c r="G1023" i="26"/>
  <c r="E1021" i="26"/>
  <c r="C1019" i="26"/>
  <c r="H1016" i="26"/>
  <c r="F1014" i="26"/>
  <c r="D1012" i="26"/>
  <c r="I1009" i="26"/>
  <c r="F1008" i="26"/>
  <c r="E1007" i="26"/>
  <c r="D1006" i="26"/>
  <c r="C1005" i="26"/>
  <c r="I1003" i="26"/>
  <c r="H1002" i="26"/>
  <c r="G1001" i="26"/>
  <c r="F1000" i="26"/>
  <c r="E999" i="26"/>
  <c r="E998" i="26"/>
  <c r="G997" i="26"/>
  <c r="H996" i="26"/>
  <c r="C996" i="26"/>
  <c r="E995" i="26"/>
  <c r="F994" i="26"/>
  <c r="H993" i="26"/>
  <c r="C993" i="26"/>
  <c r="D992" i="26"/>
  <c r="F991" i="26"/>
  <c r="H1056" i="26"/>
  <c r="F1054" i="26"/>
  <c r="D1052" i="26"/>
  <c r="I1049" i="26"/>
  <c r="G1047" i="26"/>
  <c r="E1045" i="26"/>
  <c r="C1043" i="26"/>
  <c r="H1040" i="26"/>
  <c r="F1038" i="26"/>
  <c r="D1036" i="26"/>
  <c r="I1033" i="26"/>
  <c r="G1031" i="26"/>
  <c r="E1029" i="26"/>
  <c r="C1027" i="26"/>
  <c r="H1024" i="26"/>
  <c r="F1022" i="26"/>
  <c r="D1020" i="26"/>
  <c r="I1017" i="26"/>
  <c r="G1015" i="26"/>
  <c r="E1013" i="26"/>
  <c r="C1011" i="26"/>
  <c r="C1009" i="26"/>
  <c r="I1007" i="26"/>
  <c r="H1006" i="26"/>
  <c r="G1005" i="26"/>
  <c r="F1004" i="26"/>
  <c r="E1003" i="26"/>
  <c r="D1002" i="26"/>
  <c r="C1001" i="26"/>
  <c r="I999" i="26"/>
  <c r="H998" i="26"/>
  <c r="I997" i="26"/>
  <c r="D997" i="26"/>
  <c r="F996" i="26"/>
  <c r="G995" i="26"/>
  <c r="I994" i="26"/>
  <c r="D994" i="26"/>
  <c r="E993" i="26"/>
  <c r="G992" i="26"/>
  <c r="I991" i="26"/>
  <c r="C991" i="26"/>
  <c r="D1056" i="26"/>
  <c r="I1053" i="26"/>
  <c r="G1051" i="26"/>
  <c r="E1049" i="26"/>
  <c r="C1047" i="26"/>
  <c r="H1044" i="26"/>
  <c r="F1042" i="26"/>
  <c r="D1040" i="26"/>
  <c r="I1037" i="26"/>
  <c r="G1035" i="26"/>
  <c r="E1033" i="26"/>
  <c r="C1031" i="26"/>
  <c r="H1028" i="26"/>
  <c r="F1026" i="26"/>
  <c r="D1024" i="26"/>
  <c r="I1021" i="26"/>
  <c r="G1019" i="26"/>
  <c r="E1017" i="26"/>
  <c r="C1015" i="26"/>
  <c r="H1012" i="26"/>
  <c r="F1010" i="26"/>
  <c r="H1008" i="26"/>
  <c r="G1007" i="26"/>
  <c r="F1006" i="26"/>
  <c r="E1005" i="26"/>
  <c r="D1004" i="26"/>
  <c r="C1003" i="26"/>
  <c r="I1001" i="26"/>
  <c r="H1000" i="26"/>
  <c r="G999" i="26"/>
  <c r="F998" i="26"/>
  <c r="H997" i="26"/>
  <c r="C997" i="26"/>
  <c r="D996" i="26"/>
  <c r="F995" i="26"/>
  <c r="H994" i="26"/>
  <c r="I993" i="26"/>
  <c r="D993" i="26"/>
  <c r="F992" i="26"/>
  <c r="G991" i="26"/>
  <c r="D1048" i="26"/>
  <c r="C1039" i="26"/>
  <c r="I1029" i="26"/>
  <c r="H1020" i="26"/>
  <c r="G1011" i="26"/>
  <c r="I1005" i="26"/>
  <c r="E1001" i="26"/>
  <c r="E997" i="26"/>
  <c r="E994" i="26"/>
  <c r="E991" i="26"/>
  <c r="C1055" i="26"/>
  <c r="I1045" i="26"/>
  <c r="H1036" i="26"/>
  <c r="G1027" i="26"/>
  <c r="F1018" i="26"/>
  <c r="E1009" i="26"/>
  <c r="H1004" i="26"/>
  <c r="D1000" i="26"/>
  <c r="G996" i="26"/>
  <c r="G993" i="26"/>
  <c r="H1052" i="26"/>
  <c r="F1034" i="26"/>
  <c r="D1016" i="26"/>
  <c r="G1003" i="26"/>
  <c r="I995" i="26"/>
  <c r="F1050" i="26"/>
  <c r="D1032" i="26"/>
  <c r="I1013" i="26"/>
  <c r="F1002" i="26"/>
  <c r="C995" i="26"/>
  <c r="G1043" i="26"/>
  <c r="E1025" i="26"/>
  <c r="D1008" i="26"/>
  <c r="C999" i="26"/>
  <c r="H992" i="26"/>
  <c r="E1041" i="26"/>
  <c r="C1023" i="26"/>
  <c r="C1007" i="26"/>
  <c r="D998" i="26"/>
  <c r="C992" i="26"/>
  <c r="F424" i="26"/>
  <c r="G423" i="26"/>
  <c r="C423" i="26"/>
  <c r="D422" i="26"/>
  <c r="E421" i="26"/>
  <c r="F420" i="26"/>
  <c r="G419" i="26"/>
  <c r="C419" i="26"/>
  <c r="D418" i="26"/>
  <c r="E417" i="26"/>
  <c r="F416" i="26"/>
  <c r="G415" i="26"/>
  <c r="C415" i="26"/>
  <c r="D414" i="26"/>
  <c r="E413" i="26"/>
  <c r="F412" i="26"/>
  <c r="G411" i="26"/>
  <c r="C411" i="26"/>
  <c r="D410" i="26"/>
  <c r="E409" i="26"/>
  <c r="F408" i="26"/>
  <c r="G407" i="26"/>
  <c r="C407" i="26"/>
  <c r="D406" i="26"/>
  <c r="E405" i="26"/>
  <c r="F404" i="26"/>
  <c r="G403" i="26"/>
  <c r="C403" i="26"/>
  <c r="D402" i="26"/>
  <c r="E401" i="26"/>
  <c r="F400" i="26"/>
  <c r="G399" i="26"/>
  <c r="C399" i="26"/>
  <c r="D398" i="26"/>
  <c r="E397" i="26"/>
  <c r="F396" i="26"/>
  <c r="G395" i="26"/>
  <c r="C395" i="26"/>
  <c r="D394" i="26"/>
  <c r="E393" i="26"/>
  <c r="F392" i="26"/>
  <c r="G391" i="26"/>
  <c r="C391" i="26"/>
  <c r="D390" i="26"/>
  <c r="E389" i="26"/>
  <c r="F388" i="26"/>
  <c r="G387" i="26"/>
  <c r="C387" i="26"/>
  <c r="D386" i="26"/>
  <c r="E385" i="26"/>
  <c r="F384" i="26"/>
  <c r="G383" i="26"/>
  <c r="C383" i="26"/>
  <c r="D382" i="26"/>
  <c r="E381" i="26"/>
  <c r="F380" i="26"/>
  <c r="G379" i="26"/>
  <c r="C379" i="26"/>
  <c r="D378" i="26"/>
  <c r="E377" i="26"/>
  <c r="F376" i="26"/>
  <c r="G375" i="26"/>
  <c r="C375" i="26"/>
  <c r="D374" i="26"/>
  <c r="E373" i="26"/>
  <c r="F372" i="26"/>
  <c r="G371" i="26"/>
  <c r="C371" i="26"/>
  <c r="D370" i="26"/>
  <c r="E369" i="26"/>
  <c r="F368" i="26"/>
  <c r="G367" i="26"/>
  <c r="C367" i="26"/>
  <c r="D366" i="26"/>
  <c r="E365" i="26"/>
  <c r="F364" i="26"/>
  <c r="G363" i="26"/>
  <c r="C363" i="26"/>
  <c r="D362" i="26"/>
  <c r="E361" i="26"/>
  <c r="F360" i="26"/>
  <c r="G359" i="26"/>
  <c r="C359" i="26"/>
  <c r="E424" i="26"/>
  <c r="F423" i="26"/>
  <c r="G422" i="26"/>
  <c r="C422" i="26"/>
  <c r="D421" i="26"/>
  <c r="E420" i="26"/>
  <c r="F419" i="26"/>
  <c r="G418" i="26"/>
  <c r="C418" i="26"/>
  <c r="D417" i="26"/>
  <c r="E416" i="26"/>
  <c r="F415" i="26"/>
  <c r="G414" i="26"/>
  <c r="C414" i="26"/>
  <c r="D413" i="26"/>
  <c r="E412" i="26"/>
  <c r="F411" i="26"/>
  <c r="G410" i="26"/>
  <c r="C410" i="26"/>
  <c r="D409" i="26"/>
  <c r="E408" i="26"/>
  <c r="F407" i="26"/>
  <c r="G406" i="26"/>
  <c r="C406" i="26"/>
  <c r="D405" i="26"/>
  <c r="E404" i="26"/>
  <c r="F403" i="26"/>
  <c r="G402" i="26"/>
  <c r="C402" i="26"/>
  <c r="D401" i="26"/>
  <c r="E400" i="26"/>
  <c r="F399" i="26"/>
  <c r="G398" i="26"/>
  <c r="C398" i="26"/>
  <c r="D397" i="26"/>
  <c r="E396" i="26"/>
  <c r="F395" i="26"/>
  <c r="G394" i="26"/>
  <c r="C394" i="26"/>
  <c r="D393" i="26"/>
  <c r="E392" i="26"/>
  <c r="F391" i="26"/>
  <c r="G390" i="26"/>
  <c r="C390" i="26"/>
  <c r="D389" i="26"/>
  <c r="E388" i="26"/>
  <c r="F387" i="26"/>
  <c r="G386" i="26"/>
  <c r="C386" i="26"/>
  <c r="D385" i="26"/>
  <c r="E384" i="26"/>
  <c r="F383" i="26"/>
  <c r="G382" i="26"/>
  <c r="C382" i="26"/>
  <c r="D381" i="26"/>
  <c r="E380" i="26"/>
  <c r="F379" i="26"/>
  <c r="G378" i="26"/>
  <c r="C378" i="26"/>
  <c r="D377" i="26"/>
  <c r="E376" i="26"/>
  <c r="F375" i="26"/>
  <c r="G374" i="26"/>
  <c r="D424" i="26"/>
  <c r="E423" i="26"/>
  <c r="F422" i="26"/>
  <c r="G421" i="26"/>
  <c r="C421" i="26"/>
  <c r="D420" i="26"/>
  <c r="E419" i="26"/>
  <c r="F418" i="26"/>
  <c r="G417" i="26"/>
  <c r="C417" i="26"/>
  <c r="D416" i="26"/>
  <c r="E415" i="26"/>
  <c r="F414" i="26"/>
  <c r="G413" i="26"/>
  <c r="C413" i="26"/>
  <c r="D412" i="26"/>
  <c r="E411" i="26"/>
  <c r="F410" i="26"/>
  <c r="G409" i="26"/>
  <c r="C409" i="26"/>
  <c r="D408" i="26"/>
  <c r="E407" i="26"/>
  <c r="F406" i="26"/>
  <c r="G405" i="26"/>
  <c r="C405" i="26"/>
  <c r="D404" i="26"/>
  <c r="E403" i="26"/>
  <c r="F402" i="26"/>
  <c r="G401" i="26"/>
  <c r="C401" i="26"/>
  <c r="D400" i="26"/>
  <c r="E399" i="26"/>
  <c r="F398" i="26"/>
  <c r="G397" i="26"/>
  <c r="C397" i="26"/>
  <c r="D396" i="26"/>
  <c r="E395" i="26"/>
  <c r="F394" i="26"/>
  <c r="G393" i="26"/>
  <c r="C393" i="26"/>
  <c r="D392" i="26"/>
  <c r="E391" i="26"/>
  <c r="F390" i="26"/>
  <c r="G389" i="26"/>
  <c r="C389" i="26"/>
  <c r="D388" i="26"/>
  <c r="E387" i="26"/>
  <c r="F386" i="26"/>
  <c r="G385" i="26"/>
  <c r="C385" i="26"/>
  <c r="D384" i="26"/>
  <c r="E383" i="26"/>
  <c r="F382" i="26"/>
  <c r="G381" i="26"/>
  <c r="C381" i="26"/>
  <c r="D380" i="26"/>
  <c r="E379" i="26"/>
  <c r="F378" i="26"/>
  <c r="G377" i="26"/>
  <c r="C377" i="26"/>
  <c r="D376" i="26"/>
  <c r="E375" i="26"/>
  <c r="F486" i="26"/>
  <c r="H483" i="26"/>
  <c r="D481" i="26"/>
  <c r="F478" i="26"/>
  <c r="H475" i="26"/>
  <c r="D473" i="26"/>
  <c r="F470" i="26"/>
  <c r="H467" i="26"/>
  <c r="D465" i="26"/>
  <c r="F462" i="26"/>
  <c r="E422" i="26"/>
  <c r="D419" i="26"/>
  <c r="C416" i="26"/>
  <c r="G412" i="26"/>
  <c r="F409" i="26"/>
  <c r="E406" i="26"/>
  <c r="D403" i="26"/>
  <c r="C400" i="26"/>
  <c r="G396" i="26"/>
  <c r="F393" i="26"/>
  <c r="E390" i="26"/>
  <c r="D387" i="26"/>
  <c r="C384" i="26"/>
  <c r="G380" i="26"/>
  <c r="F377" i="26"/>
  <c r="F374" i="26"/>
  <c r="F373" i="26"/>
  <c r="E372" i="26"/>
  <c r="E371" i="26"/>
  <c r="E370" i="26"/>
  <c r="D369" i="26"/>
  <c r="D368" i="26"/>
  <c r="D367" i="26"/>
  <c r="C366" i="26"/>
  <c r="C365" i="26"/>
  <c r="C364" i="26"/>
  <c r="G362" i="26"/>
  <c r="G361" i="26"/>
  <c r="G360" i="26"/>
  <c r="F359" i="26"/>
  <c r="H485" i="26"/>
  <c r="D483" i="26"/>
  <c r="F480" i="26"/>
  <c r="H477" i="26"/>
  <c r="D475" i="26"/>
  <c r="F472" i="26"/>
  <c r="H469" i="26"/>
  <c r="D467" i="26"/>
  <c r="F464" i="26"/>
  <c r="H461" i="26"/>
  <c r="G424" i="26"/>
  <c r="F421" i="26"/>
  <c r="E418" i="26"/>
  <c r="D415" i="26"/>
  <c r="C412" i="26"/>
  <c r="G408" i="26"/>
  <c r="F405" i="26"/>
  <c r="E402" i="26"/>
  <c r="D399" i="26"/>
  <c r="C396" i="26"/>
  <c r="G392" i="26"/>
  <c r="H487" i="26"/>
  <c r="D485" i="26"/>
  <c r="F482" i="26"/>
  <c r="H479" i="26"/>
  <c r="D477" i="26"/>
  <c r="F474" i="26"/>
  <c r="H471" i="26"/>
  <c r="D469" i="26"/>
  <c r="F466" i="26"/>
  <c r="H463" i="26"/>
  <c r="D461" i="26"/>
  <c r="C424" i="26"/>
  <c r="G420" i="26"/>
  <c r="F417" i="26"/>
  <c r="E414" i="26"/>
  <c r="D411" i="26"/>
  <c r="C408" i="26"/>
  <c r="G404" i="26"/>
  <c r="F401" i="26"/>
  <c r="E398" i="26"/>
  <c r="D395" i="26"/>
  <c r="C392" i="26"/>
  <c r="G388" i="26"/>
  <c r="F385" i="26"/>
  <c r="E382" i="26"/>
  <c r="D379" i="26"/>
  <c r="C376" i="26"/>
  <c r="C374" i="26"/>
  <c r="C373" i="26"/>
  <c r="C372" i="26"/>
  <c r="G370" i="26"/>
  <c r="G369" i="26"/>
  <c r="G368" i="26"/>
  <c r="F367" i="26"/>
  <c r="F366" i="26"/>
  <c r="F365" i="26"/>
  <c r="E364" i="26"/>
  <c r="E363" i="26"/>
  <c r="E362" i="26"/>
  <c r="D361" i="26"/>
  <c r="D360" i="26"/>
  <c r="D359" i="26"/>
  <c r="C361" i="26"/>
  <c r="D363" i="26"/>
  <c r="D365" i="26"/>
  <c r="E367" i="26"/>
  <c r="F369" i="26"/>
  <c r="F371" i="26"/>
  <c r="G373" i="26"/>
  <c r="E378" i="26"/>
  <c r="G384" i="26"/>
  <c r="D391" i="26"/>
  <c r="C404" i="26"/>
  <c r="G416" i="26"/>
  <c r="D471" i="26"/>
  <c r="H481" i="26"/>
  <c r="I496" i="26"/>
  <c r="C506" i="26"/>
  <c r="D515" i="26"/>
  <c r="E526" i="26"/>
  <c r="G544" i="26"/>
  <c r="E569" i="26"/>
  <c r="G618" i="26"/>
  <c r="C675" i="26"/>
  <c r="C724" i="26"/>
  <c r="E461" i="26"/>
  <c r="C462" i="26"/>
  <c r="G462" i="26"/>
  <c r="E463" i="26"/>
  <c r="C464" i="26"/>
  <c r="G464" i="26"/>
  <c r="E465" i="26"/>
  <c r="C466" i="26"/>
  <c r="G466" i="26"/>
  <c r="E467" i="26"/>
  <c r="C468" i="26"/>
  <c r="G468" i="26"/>
  <c r="E469" i="26"/>
  <c r="C470" i="26"/>
  <c r="G470" i="26"/>
  <c r="E471" i="26"/>
  <c r="C472" i="26"/>
  <c r="G472" i="26"/>
  <c r="E473" i="26"/>
  <c r="C474" i="26"/>
  <c r="G474" i="26"/>
  <c r="E475" i="26"/>
  <c r="C476" i="26"/>
  <c r="G476" i="26"/>
  <c r="E477" i="26"/>
  <c r="C478" i="26"/>
  <c r="G478" i="26"/>
  <c r="E479" i="26"/>
  <c r="C480" i="26"/>
  <c r="G480" i="26"/>
  <c r="E481" i="26"/>
  <c r="C482" i="26"/>
  <c r="G482" i="26"/>
  <c r="E483" i="26"/>
  <c r="C484" i="26"/>
  <c r="G484" i="26"/>
  <c r="E485" i="26"/>
  <c r="C486" i="26"/>
  <c r="G486" i="26"/>
  <c r="E487" i="26"/>
  <c r="F461" i="26"/>
  <c r="D462" i="26"/>
  <c r="H462" i="26"/>
  <c r="F463" i="26"/>
  <c r="D464" i="26"/>
  <c r="H464" i="26"/>
  <c r="F465" i="26"/>
  <c r="D466" i="26"/>
  <c r="H466" i="26"/>
  <c r="F467" i="26"/>
  <c r="D468" i="26"/>
  <c r="H468" i="26"/>
  <c r="F469" i="26"/>
  <c r="D470" i="26"/>
  <c r="H470" i="26"/>
  <c r="F471" i="26"/>
  <c r="D472" i="26"/>
  <c r="H472" i="26"/>
  <c r="F473" i="26"/>
  <c r="D474" i="26"/>
  <c r="H474" i="26"/>
  <c r="F475" i="26"/>
  <c r="D476" i="26"/>
  <c r="H476" i="26"/>
  <c r="F477" i="26"/>
  <c r="D478" i="26"/>
  <c r="H478" i="26"/>
  <c r="F479" i="26"/>
  <c r="D480" i="26"/>
  <c r="H480" i="26"/>
  <c r="F481" i="26"/>
  <c r="D482" i="26"/>
  <c r="H482" i="26"/>
  <c r="F483" i="26"/>
  <c r="D484" i="26"/>
  <c r="H484" i="26"/>
  <c r="F485" i="26"/>
  <c r="D486" i="26"/>
  <c r="H486" i="26"/>
  <c r="F487" i="26"/>
  <c r="C461" i="26"/>
  <c r="G461" i="26"/>
  <c r="E462" i="26"/>
  <c r="C463" i="26"/>
  <c r="G463" i="26"/>
  <c r="E464" i="26"/>
  <c r="C465" i="26"/>
  <c r="G465" i="26"/>
  <c r="E466" i="26"/>
  <c r="C467" i="26"/>
  <c r="G467" i="26"/>
  <c r="E468" i="26"/>
  <c r="C469" i="26"/>
  <c r="G469" i="26"/>
  <c r="E470" i="26"/>
  <c r="C471" i="26"/>
  <c r="G471" i="26"/>
  <c r="E472" i="26"/>
  <c r="C473" i="26"/>
  <c r="G473" i="26"/>
  <c r="E474" i="26"/>
  <c r="C475" i="26"/>
  <c r="G475" i="26"/>
  <c r="E476" i="26"/>
  <c r="C477" i="26"/>
  <c r="G477" i="26"/>
  <c r="E478" i="26"/>
  <c r="C479" i="26"/>
  <c r="G479" i="26"/>
  <c r="E480" i="26"/>
  <c r="C481" i="26"/>
  <c r="G481" i="26"/>
  <c r="E482" i="26"/>
  <c r="C483" i="26"/>
  <c r="G483" i="26"/>
  <c r="E484" i="26"/>
  <c r="C485" i="26"/>
  <c r="G485" i="26"/>
  <c r="E486" i="26"/>
  <c r="C487" i="26"/>
  <c r="G487" i="26"/>
  <c r="I1127" i="25"/>
  <c r="E1127" i="25"/>
  <c r="H1126" i="25"/>
  <c r="D1126" i="25"/>
  <c r="G1125" i="25"/>
  <c r="C1125" i="25"/>
  <c r="F1124" i="25"/>
  <c r="I1123" i="25"/>
  <c r="E1123" i="25"/>
  <c r="H1122" i="25"/>
  <c r="D1122" i="25"/>
  <c r="G1121" i="25"/>
  <c r="F1127" i="25"/>
  <c r="G1126" i="25"/>
  <c r="I1125" i="25"/>
  <c r="D1125" i="25"/>
  <c r="E1124" i="25"/>
  <c r="G1123" i="25"/>
  <c r="I1122" i="25"/>
  <c r="C1122" i="25"/>
  <c r="E1121" i="25"/>
  <c r="H1120" i="25"/>
  <c r="D1120" i="25"/>
  <c r="G1119" i="25"/>
  <c r="C1119" i="25"/>
  <c r="F1118" i="25"/>
  <c r="I1117" i="25"/>
  <c r="E1117" i="25"/>
  <c r="H1116" i="25"/>
  <c r="D1116" i="25"/>
  <c r="G1115" i="25"/>
  <c r="C1115" i="25"/>
  <c r="F1114" i="25"/>
  <c r="I1113" i="25"/>
  <c r="E1113" i="25"/>
  <c r="H1112" i="25"/>
  <c r="D1112" i="25"/>
  <c r="G1111" i="25"/>
  <c r="C1111" i="25"/>
  <c r="F1110" i="25"/>
  <c r="I1109" i="25"/>
  <c r="E1109" i="25"/>
  <c r="D1127" i="25"/>
  <c r="F1126" i="25"/>
  <c r="H1125" i="25"/>
  <c r="I1124" i="25"/>
  <c r="D1124" i="25"/>
  <c r="F1123" i="25"/>
  <c r="G1122" i="25"/>
  <c r="I1121" i="25"/>
  <c r="D1121" i="25"/>
  <c r="G1120" i="25"/>
  <c r="C1120" i="25"/>
  <c r="F1119" i="25"/>
  <c r="I1118" i="25"/>
  <c r="E1118" i="25"/>
  <c r="H1117" i="25"/>
  <c r="D1117" i="25"/>
  <c r="G1116" i="25"/>
  <c r="C1116" i="25"/>
  <c r="F1115" i="25"/>
  <c r="I1114" i="25"/>
  <c r="E1114" i="25"/>
  <c r="H1113" i="25"/>
  <c r="D1113" i="25"/>
  <c r="G1112" i="25"/>
  <c r="C1112" i="25"/>
  <c r="F1111" i="25"/>
  <c r="I1110" i="25"/>
  <c r="E1110" i="25"/>
  <c r="H1109" i="25"/>
  <c r="I1126" i="25"/>
  <c r="E1125" i="25"/>
  <c r="H1123" i="25"/>
  <c r="E1122" i="25"/>
  <c r="I1120" i="25"/>
  <c r="H1119" i="25"/>
  <c r="G1118" i="25"/>
  <c r="F1117" i="25"/>
  <c r="E1116" i="25"/>
  <c r="D1115" i="25"/>
  <c r="C1114" i="25"/>
  <c r="I1112" i="25"/>
  <c r="H1111" i="25"/>
  <c r="G1110" i="25"/>
  <c r="F1109" i="25"/>
  <c r="H1108" i="25"/>
  <c r="D1108" i="25"/>
  <c r="G1107" i="25"/>
  <c r="C1107" i="25"/>
  <c r="F1106" i="25"/>
  <c r="I1105" i="25"/>
  <c r="E1105" i="25"/>
  <c r="H1104" i="25"/>
  <c r="D1104" i="25"/>
  <c r="G1103" i="25"/>
  <c r="C1103" i="25"/>
  <c r="F1102" i="25"/>
  <c r="I1101" i="25"/>
  <c r="E1101" i="25"/>
  <c r="H1100" i="25"/>
  <c r="D1100" i="25"/>
  <c r="G1099" i="25"/>
  <c r="C1099" i="25"/>
  <c r="F1098" i="25"/>
  <c r="I1097" i="25"/>
  <c r="E1097" i="25"/>
  <c r="H1096" i="25"/>
  <c r="D1096" i="25"/>
  <c r="G1095" i="25"/>
  <c r="C1095" i="25"/>
  <c r="F1094" i="25"/>
  <c r="I1093" i="25"/>
  <c r="E1093" i="25"/>
  <c r="H1092" i="25"/>
  <c r="D1092" i="25"/>
  <c r="G1091" i="25"/>
  <c r="C1091" i="25"/>
  <c r="F1090" i="25"/>
  <c r="I1089" i="25"/>
  <c r="E1089" i="25"/>
  <c r="H1088" i="25"/>
  <c r="D1088" i="25"/>
  <c r="G1087" i="25"/>
  <c r="C1087" i="25"/>
  <c r="F1086" i="25"/>
  <c r="I1085" i="25"/>
  <c r="E1085" i="25"/>
  <c r="H1084" i="25"/>
  <c r="D1084" i="25"/>
  <c r="G1083" i="25"/>
  <c r="C1083" i="25"/>
  <c r="F1082" i="25"/>
  <c r="I1081" i="25"/>
  <c r="E1081" i="25"/>
  <c r="H1080" i="25"/>
  <c r="D1080" i="25"/>
  <c r="G1079" i="25"/>
  <c r="C1079" i="25"/>
  <c r="F1078" i="25"/>
  <c r="I1077" i="25"/>
  <c r="E1077" i="25"/>
  <c r="H1076" i="25"/>
  <c r="D1076" i="25"/>
  <c r="G1075" i="25"/>
  <c r="C1075" i="25"/>
  <c r="F1074" i="25"/>
  <c r="I1073" i="25"/>
  <c r="E1073" i="25"/>
  <c r="H1072" i="25"/>
  <c r="D1072" i="25"/>
  <c r="G1071" i="25"/>
  <c r="C1071" i="25"/>
  <c r="F1070" i="25"/>
  <c r="I1069" i="25"/>
  <c r="E1069" i="25"/>
  <c r="H1068" i="25"/>
  <c r="D1068" i="25"/>
  <c r="G1067" i="25"/>
  <c r="C1067" i="25"/>
  <c r="F1066" i="25"/>
  <c r="I1065" i="25"/>
  <c r="E1065" i="25"/>
  <c r="H1064" i="25"/>
  <c r="D1064" i="25"/>
  <c r="G1063" i="25"/>
  <c r="C1063" i="25"/>
  <c r="H1127" i="25"/>
  <c r="E1126" i="25"/>
  <c r="H1124" i="25"/>
  <c r="D1123" i="25"/>
  <c r="H1121" i="25"/>
  <c r="F1120" i="25"/>
  <c r="E1119" i="25"/>
  <c r="D1118" i="25"/>
  <c r="C1117" i="25"/>
  <c r="I1115" i="25"/>
  <c r="H1114" i="25"/>
  <c r="G1113" i="25"/>
  <c r="F1112" i="25"/>
  <c r="E1111" i="25"/>
  <c r="D1110" i="25"/>
  <c r="D1109" i="25"/>
  <c r="G1108" i="25"/>
  <c r="C1108" i="25"/>
  <c r="F1107" i="25"/>
  <c r="I1106" i="25"/>
  <c r="E1106" i="25"/>
  <c r="H1105" i="25"/>
  <c r="D1105" i="25"/>
  <c r="G1104" i="25"/>
  <c r="C1104" i="25"/>
  <c r="F1103" i="25"/>
  <c r="I1102" i="25"/>
  <c r="E1102" i="25"/>
  <c r="H1101" i="25"/>
  <c r="D1101" i="25"/>
  <c r="G1100" i="25"/>
  <c r="C1100" i="25"/>
  <c r="F1099" i="25"/>
  <c r="I1098" i="25"/>
  <c r="E1098" i="25"/>
  <c r="H1097" i="25"/>
  <c r="D1097" i="25"/>
  <c r="G1096" i="25"/>
  <c r="C1096" i="25"/>
  <c r="F1095" i="25"/>
  <c r="I1094" i="25"/>
  <c r="E1094" i="25"/>
  <c r="H1093" i="25"/>
  <c r="G1127" i="25"/>
  <c r="C1126" i="25"/>
  <c r="G1124" i="25"/>
  <c r="C1123" i="25"/>
  <c r="F1121" i="25"/>
  <c r="E1120" i="25"/>
  <c r="D1119" i="25"/>
  <c r="C1118" i="25"/>
  <c r="I1116" i="25"/>
  <c r="H1115" i="25"/>
  <c r="G1114" i="25"/>
  <c r="F1113" i="25"/>
  <c r="E1112" i="25"/>
  <c r="D1111" i="25"/>
  <c r="C1110" i="25"/>
  <c r="C1109" i="25"/>
  <c r="F1108" i="25"/>
  <c r="I1107" i="25"/>
  <c r="E1107" i="25"/>
  <c r="H1106" i="25"/>
  <c r="D1106" i="25"/>
  <c r="G1105" i="25"/>
  <c r="C1105" i="25"/>
  <c r="F1104" i="25"/>
  <c r="I1103" i="25"/>
  <c r="E1103" i="25"/>
  <c r="H1102" i="25"/>
  <c r="D1102" i="25"/>
  <c r="G1101" i="25"/>
  <c r="C1101" i="25"/>
  <c r="F1100" i="25"/>
  <c r="I1099" i="25"/>
  <c r="E1099" i="25"/>
  <c r="H1098" i="25"/>
  <c r="D1098" i="25"/>
  <c r="G1097" i="25"/>
  <c r="C1097" i="25"/>
  <c r="F1096" i="25"/>
  <c r="I1095" i="25"/>
  <c r="E1095" i="25"/>
  <c r="H1094" i="25"/>
  <c r="D1094" i="25"/>
  <c r="G1093" i="25"/>
  <c r="C1093" i="25"/>
  <c r="C1127" i="25"/>
  <c r="F1125" i="25"/>
  <c r="C1124" i="25"/>
  <c r="F1122" i="25"/>
  <c r="C1121" i="25"/>
  <c r="I1119" i="25"/>
  <c r="H1118" i="25"/>
  <c r="G1117" i="25"/>
  <c r="F1116" i="25"/>
  <c r="E1115" i="25"/>
  <c r="D1114" i="25"/>
  <c r="C1113" i="25"/>
  <c r="I1111" i="25"/>
  <c r="H1110" i="25"/>
  <c r="G1109" i="25"/>
  <c r="I1108" i="25"/>
  <c r="E1108" i="25"/>
  <c r="H1107" i="25"/>
  <c r="D1107" i="25"/>
  <c r="G1106" i="25"/>
  <c r="C1106" i="25"/>
  <c r="F1105" i="25"/>
  <c r="I1104" i="25"/>
  <c r="E1104" i="25"/>
  <c r="H1103" i="25"/>
  <c r="D1103" i="25"/>
  <c r="G1102" i="25"/>
  <c r="C1102" i="25"/>
  <c r="F1101" i="25"/>
  <c r="I1100" i="25"/>
  <c r="E1100" i="25"/>
  <c r="H1099" i="25"/>
  <c r="D1099" i="25"/>
  <c r="G1098" i="25"/>
  <c r="C1098" i="25"/>
  <c r="F1097" i="25"/>
  <c r="I1096" i="25"/>
  <c r="E1096" i="25"/>
  <c r="H1095" i="25"/>
  <c r="D1095" i="25"/>
  <c r="G1094" i="25"/>
  <c r="C1094" i="25"/>
  <c r="F1093" i="25"/>
  <c r="I1092" i="25"/>
  <c r="E1092" i="25"/>
  <c r="H1091" i="25"/>
  <c r="D1091" i="25"/>
  <c r="G1090" i="25"/>
  <c r="C1090" i="25"/>
  <c r="F1089" i="25"/>
  <c r="I1088" i="25"/>
  <c r="E1088" i="25"/>
  <c r="H1087" i="25"/>
  <c r="D1087" i="25"/>
  <c r="G1086" i="25"/>
  <c r="C1086" i="25"/>
  <c r="F1085" i="25"/>
  <c r="I1084" i="25"/>
  <c r="D1093" i="25"/>
  <c r="I1091" i="25"/>
  <c r="H1090" i="25"/>
  <c r="G1089" i="25"/>
  <c r="F1088" i="25"/>
  <c r="E1087" i="25"/>
  <c r="D1086" i="25"/>
  <c r="C1085" i="25"/>
  <c r="C1084" i="25"/>
  <c r="E1083" i="25"/>
  <c r="G1082" i="25"/>
  <c r="H1081" i="25"/>
  <c r="C1081" i="25"/>
  <c r="E1080" i="25"/>
  <c r="F1079" i="25"/>
  <c r="H1078" i="25"/>
  <c r="C1078" i="25"/>
  <c r="D1077" i="25"/>
  <c r="F1076" i="25"/>
  <c r="H1075" i="25"/>
  <c r="I1074" i="25"/>
  <c r="D1074" i="25"/>
  <c r="F1073" i="25"/>
  <c r="G1072" i="25"/>
  <c r="I1071" i="25"/>
  <c r="D1071" i="25"/>
  <c r="E1070" i="25"/>
  <c r="G1069" i="25"/>
  <c r="I1068" i="25"/>
  <c r="C1068" i="25"/>
  <c r="E1067" i="25"/>
  <c r="G1066" i="25"/>
  <c r="H1065" i="25"/>
  <c r="C1065" i="25"/>
  <c r="E1064" i="25"/>
  <c r="F1063" i="25"/>
  <c r="H1062" i="25"/>
  <c r="D1062" i="25"/>
  <c r="G913" i="25"/>
  <c r="C913" i="25"/>
  <c r="D912" i="25"/>
  <c r="E911" i="25"/>
  <c r="F910" i="25"/>
  <c r="G909" i="25"/>
  <c r="C909" i="25"/>
  <c r="D908" i="25"/>
  <c r="E907" i="25"/>
  <c r="F906" i="25"/>
  <c r="G905" i="25"/>
  <c r="C905" i="25"/>
  <c r="D904" i="25"/>
  <c r="E903" i="25"/>
  <c r="F902" i="25"/>
  <c r="G901" i="25"/>
  <c r="C901" i="25"/>
  <c r="G1092" i="25"/>
  <c r="F1091" i="25"/>
  <c r="E1090" i="25"/>
  <c r="D1089" i="25"/>
  <c r="C1088" i="25"/>
  <c r="I1086" i="25"/>
  <c r="H1085" i="25"/>
  <c r="G1084" i="25"/>
  <c r="I1083" i="25"/>
  <c r="D1083" i="25"/>
  <c r="E1082" i="25"/>
  <c r="G1081" i="25"/>
  <c r="I1080" i="25"/>
  <c r="C1080" i="25"/>
  <c r="E1079" i="25"/>
  <c r="G1078" i="25"/>
  <c r="H1077" i="25"/>
  <c r="C1077" i="25"/>
  <c r="E1076" i="25"/>
  <c r="F1075" i="25"/>
  <c r="H1074" i="25"/>
  <c r="C1074" i="25"/>
  <c r="D1073" i="25"/>
  <c r="F1072" i="25"/>
  <c r="H1071" i="25"/>
  <c r="I1070" i="25"/>
  <c r="D1070" i="25"/>
  <c r="F1069" i="25"/>
  <c r="G1068" i="25"/>
  <c r="I1067" i="25"/>
  <c r="D1067" i="25"/>
  <c r="E1066" i="25"/>
  <c r="G1065" i="25"/>
  <c r="I1064" i="25"/>
  <c r="C1064" i="25"/>
  <c r="E1063" i="25"/>
  <c r="G1062" i="25"/>
  <c r="C1062" i="25"/>
  <c r="F913" i="25"/>
  <c r="G912" i="25"/>
  <c r="C912" i="25"/>
  <c r="D911" i="25"/>
  <c r="E910" i="25"/>
  <c r="F909" i="25"/>
  <c r="G908" i="25"/>
  <c r="C908" i="25"/>
  <c r="D907" i="25"/>
  <c r="E906" i="25"/>
  <c r="F905" i="25"/>
  <c r="G904" i="25"/>
  <c r="C904" i="25"/>
  <c r="D903" i="25"/>
  <c r="E902" i="25"/>
  <c r="F901" i="25"/>
  <c r="G900" i="25"/>
  <c r="F1092" i="25"/>
  <c r="E1091" i="25"/>
  <c r="D1090" i="25"/>
  <c r="C1089" i="25"/>
  <c r="I1087" i="25"/>
  <c r="H1086" i="25"/>
  <c r="G1085" i="25"/>
  <c r="C1092" i="25"/>
  <c r="I1090" i="25"/>
  <c r="H1089" i="25"/>
  <c r="G1088" i="25"/>
  <c r="F1087" i="25"/>
  <c r="E1086" i="25"/>
  <c r="D1085" i="25"/>
  <c r="F1083" i="25"/>
  <c r="C1082" i="25"/>
  <c r="F1080" i="25"/>
  <c r="I1078" i="25"/>
  <c r="F1077" i="25"/>
  <c r="I1075" i="25"/>
  <c r="E1074" i="25"/>
  <c r="I1072" i="25"/>
  <c r="E1071" i="25"/>
  <c r="H1069" i="25"/>
  <c r="E1068" i="25"/>
  <c r="H1066" i="25"/>
  <c r="D1065" i="25"/>
  <c r="H1063" i="25"/>
  <c r="E1062" i="25"/>
  <c r="E912" i="25"/>
  <c r="G910" i="25"/>
  <c r="D909" i="25"/>
  <c r="F907" i="25"/>
  <c r="C906" i="25"/>
  <c r="E904" i="25"/>
  <c r="G902" i="25"/>
  <c r="D901" i="25"/>
  <c r="C900" i="25"/>
  <c r="D899" i="25"/>
  <c r="E898" i="25"/>
  <c r="F897" i="25"/>
  <c r="G896" i="25"/>
  <c r="C896" i="25"/>
  <c r="D895" i="25"/>
  <c r="E894" i="25"/>
  <c r="F893" i="25"/>
  <c r="G892" i="25"/>
  <c r="C892" i="25"/>
  <c r="D891" i="25"/>
  <c r="E890" i="25"/>
  <c r="F889" i="25"/>
  <c r="G888" i="25"/>
  <c r="C888" i="25"/>
  <c r="D887" i="25"/>
  <c r="E886" i="25"/>
  <c r="F885" i="25"/>
  <c r="G884" i="25"/>
  <c r="C884" i="25"/>
  <c r="D883" i="25"/>
  <c r="E882" i="25"/>
  <c r="F881" i="25"/>
  <c r="G880" i="25"/>
  <c r="C880" i="25"/>
  <c r="D879" i="25"/>
  <c r="E878" i="25"/>
  <c r="F877" i="25"/>
  <c r="G876" i="25"/>
  <c r="C876" i="25"/>
  <c r="D875" i="25"/>
  <c r="E874" i="25"/>
  <c r="F873" i="25"/>
  <c r="G872" i="25"/>
  <c r="C872" i="25"/>
  <c r="D871" i="25"/>
  <c r="E870" i="25"/>
  <c r="F869" i="25"/>
  <c r="G868" i="25"/>
  <c r="C868" i="25"/>
  <c r="D867" i="25"/>
  <c r="E866" i="25"/>
  <c r="F865" i="25"/>
  <c r="G864" i="25"/>
  <c r="C864" i="25"/>
  <c r="D863" i="25"/>
  <c r="E862" i="25"/>
  <c r="F861" i="25"/>
  <c r="G860" i="25"/>
  <c r="C860" i="25"/>
  <c r="D859" i="25"/>
  <c r="E858" i="25"/>
  <c r="F857" i="25"/>
  <c r="G856" i="25"/>
  <c r="C856" i="25"/>
  <c r="D855" i="25"/>
  <c r="E854" i="25"/>
  <c r="F853" i="25"/>
  <c r="G852" i="25"/>
  <c r="C852" i="25"/>
  <c r="D851" i="25"/>
  <c r="E850" i="25"/>
  <c r="F849" i="25"/>
  <c r="G848" i="25"/>
  <c r="C848" i="25"/>
  <c r="D842" i="25"/>
  <c r="E841" i="25"/>
  <c r="F840" i="25"/>
  <c r="G839" i="25"/>
  <c r="C839" i="25"/>
  <c r="D838" i="25"/>
  <c r="E837" i="25"/>
  <c r="F836" i="25"/>
  <c r="G835" i="25"/>
  <c r="C835" i="25"/>
  <c r="D834" i="25"/>
  <c r="E833" i="25"/>
  <c r="F832" i="25"/>
  <c r="G831" i="25"/>
  <c r="C831" i="25"/>
  <c r="D830" i="25"/>
  <c r="E829" i="25"/>
  <c r="F828" i="25"/>
  <c r="G827" i="25"/>
  <c r="C827" i="25"/>
  <c r="D826" i="25"/>
  <c r="E825" i="25"/>
  <c r="F824" i="25"/>
  <c r="F1084" i="25"/>
  <c r="I1082" i="25"/>
  <c r="F1081" i="25"/>
  <c r="I1079" i="25"/>
  <c r="E1078" i="25"/>
  <c r="I1076" i="25"/>
  <c r="E1075" i="25"/>
  <c r="H1073" i="25"/>
  <c r="E1072" i="25"/>
  <c r="H1070" i="25"/>
  <c r="D1069" i="25"/>
  <c r="H1067" i="25"/>
  <c r="D1066" i="25"/>
  <c r="G1064" i="25"/>
  <c r="D1063" i="25"/>
  <c r="E913" i="25"/>
  <c r="G911" i="25"/>
  <c r="D910" i="25"/>
  <c r="F908" i="25"/>
  <c r="C907" i="25"/>
  <c r="E905" i="25"/>
  <c r="G903" i="25"/>
  <c r="D902" i="25"/>
  <c r="F900" i="25"/>
  <c r="G899" i="25"/>
  <c r="C899" i="25"/>
  <c r="D898" i="25"/>
  <c r="E897" i="25"/>
  <c r="F896" i="25"/>
  <c r="G895" i="25"/>
  <c r="C895" i="25"/>
  <c r="D894" i="25"/>
  <c r="E893" i="25"/>
  <c r="F892" i="25"/>
  <c r="G891" i="25"/>
  <c r="C891" i="25"/>
  <c r="D890" i="25"/>
  <c r="E889" i="25"/>
  <c r="F888" i="25"/>
  <c r="G887" i="25"/>
  <c r="C887" i="25"/>
  <c r="D886" i="25"/>
  <c r="E885" i="25"/>
  <c r="F884" i="25"/>
  <c r="G883" i="25"/>
  <c r="C883" i="25"/>
  <c r="D882" i="25"/>
  <c r="E881" i="25"/>
  <c r="F880" i="25"/>
  <c r="G879" i="25"/>
  <c r="C879" i="25"/>
  <c r="D878" i="25"/>
  <c r="E877" i="25"/>
  <c r="F876" i="25"/>
  <c r="G875" i="25"/>
  <c r="C875" i="25"/>
  <c r="D874" i="25"/>
  <c r="E873" i="25"/>
  <c r="F872" i="25"/>
  <c r="G871" i="25"/>
  <c r="C871" i="25"/>
  <c r="D870" i="25"/>
  <c r="E869" i="25"/>
  <c r="F868" i="25"/>
  <c r="G867" i="25"/>
  <c r="C867" i="25"/>
  <c r="D866" i="25"/>
  <c r="E865" i="25"/>
  <c r="F864" i="25"/>
  <c r="G863" i="25"/>
  <c r="C863" i="25"/>
  <c r="D862" i="25"/>
  <c r="E861" i="25"/>
  <c r="F860" i="25"/>
  <c r="G859" i="25"/>
  <c r="C859" i="25"/>
  <c r="D858" i="25"/>
  <c r="E857" i="25"/>
  <c r="F856" i="25"/>
  <c r="G855" i="25"/>
  <c r="C855" i="25"/>
  <c r="D854" i="25"/>
  <c r="E853" i="25"/>
  <c r="F852" i="25"/>
  <c r="G851" i="25"/>
  <c r="C851" i="25"/>
  <c r="D850" i="25"/>
  <c r="E849" i="25"/>
  <c r="F848" i="25"/>
  <c r="G842" i="25"/>
  <c r="C842" i="25"/>
  <c r="D841" i="25"/>
  <c r="E840" i="25"/>
  <c r="F839" i="25"/>
  <c r="G838" i="25"/>
  <c r="C838" i="25"/>
  <c r="D837" i="25"/>
  <c r="E836" i="25"/>
  <c r="F835" i="25"/>
  <c r="G834" i="25"/>
  <c r="C834" i="25"/>
  <c r="D833" i="25"/>
  <c r="E832" i="25"/>
  <c r="F831" i="25"/>
  <c r="G830" i="25"/>
  <c r="C830" i="25"/>
  <c r="D829" i="25"/>
  <c r="E828" i="25"/>
  <c r="F827" i="25"/>
  <c r="G826" i="25"/>
  <c r="C826" i="25"/>
  <c r="D825" i="25"/>
  <c r="E1084" i="25"/>
  <c r="H1083" i="25"/>
  <c r="H1082" i="25"/>
  <c r="H1079" i="25"/>
  <c r="G1076" i="25"/>
  <c r="G1073" i="25"/>
  <c r="G1070" i="25"/>
  <c r="F1067" i="25"/>
  <c r="F1064" i="25"/>
  <c r="D1082" i="25"/>
  <c r="D1079" i="25"/>
  <c r="C1076" i="25"/>
  <c r="C1073" i="25"/>
  <c r="C1070" i="25"/>
  <c r="I1066" i="25"/>
  <c r="I1063" i="25"/>
  <c r="F912" i="25"/>
  <c r="E909" i="25"/>
  <c r="D906" i="25"/>
  <c r="C903" i="25"/>
  <c r="D900" i="25"/>
  <c r="F898" i="25"/>
  <c r="C897" i="25"/>
  <c r="E895" i="25"/>
  <c r="G893" i="25"/>
  <c r="D892" i="25"/>
  <c r="F890" i="25"/>
  <c r="C889" i="25"/>
  <c r="E887" i="25"/>
  <c r="G885" i="25"/>
  <c r="D884" i="25"/>
  <c r="F882" i="25"/>
  <c r="C881" i="25"/>
  <c r="E879" i="25"/>
  <c r="G877" i="25"/>
  <c r="D876" i="25"/>
  <c r="F874" i="25"/>
  <c r="C873" i="25"/>
  <c r="E871" i="25"/>
  <c r="G869" i="25"/>
  <c r="D868" i="25"/>
  <c r="F866" i="25"/>
  <c r="C865" i="25"/>
  <c r="E863" i="25"/>
  <c r="G861" i="25"/>
  <c r="D860" i="25"/>
  <c r="F858" i="25"/>
  <c r="C857" i="25"/>
  <c r="E855" i="25"/>
  <c r="G853" i="25"/>
  <c r="D852" i="25"/>
  <c r="F850" i="25"/>
  <c r="C849" i="25"/>
  <c r="E842" i="25"/>
  <c r="G840" i="25"/>
  <c r="D839" i="25"/>
  <c r="F837" i="25"/>
  <c r="C836" i="25"/>
  <c r="E834" i="25"/>
  <c r="G832" i="25"/>
  <c r="D831" i="25"/>
  <c r="F829" i="25"/>
  <c r="C828" i="25"/>
  <c r="E826" i="25"/>
  <c r="G824" i="25"/>
  <c r="G823" i="25"/>
  <c r="C823" i="25"/>
  <c r="D822" i="25"/>
  <c r="E821" i="25"/>
  <c r="F820" i="25"/>
  <c r="G819" i="25"/>
  <c r="C819" i="25"/>
  <c r="D818" i="25"/>
  <c r="E817" i="25"/>
  <c r="F816" i="25"/>
  <c r="G815" i="25"/>
  <c r="C815" i="25"/>
  <c r="D814" i="25"/>
  <c r="E813" i="25"/>
  <c r="F812" i="25"/>
  <c r="G811" i="25"/>
  <c r="C811" i="25"/>
  <c r="D810" i="25"/>
  <c r="E809" i="25"/>
  <c r="F808" i="25"/>
  <c r="G807" i="25"/>
  <c r="C807" i="25"/>
  <c r="D806" i="25"/>
  <c r="E805" i="25"/>
  <c r="F804" i="25"/>
  <c r="G803" i="25"/>
  <c r="C803" i="25"/>
  <c r="D802" i="25"/>
  <c r="E801" i="25"/>
  <c r="F800" i="25"/>
  <c r="G799" i="25"/>
  <c r="C799" i="25"/>
  <c r="D798" i="25"/>
  <c r="E797" i="25"/>
  <c r="F796" i="25"/>
  <c r="G795" i="25"/>
  <c r="C795" i="25"/>
  <c r="D794" i="25"/>
  <c r="E793" i="25"/>
  <c r="F792" i="25"/>
  <c r="G791" i="25"/>
  <c r="C791" i="25"/>
  <c r="D790" i="25"/>
  <c r="E789" i="25"/>
  <c r="F788" i="25"/>
  <c r="G787" i="25"/>
  <c r="C787" i="25"/>
  <c r="D786" i="25"/>
  <c r="E785" i="25"/>
  <c r="F784" i="25"/>
  <c r="G783" i="25"/>
  <c r="C783" i="25"/>
  <c r="D782" i="25"/>
  <c r="E781" i="25"/>
  <c r="F780" i="25"/>
  <c r="G779" i="25"/>
  <c r="C779" i="25"/>
  <c r="D778" i="25"/>
  <c r="E777" i="25"/>
  <c r="H771" i="25"/>
  <c r="D771" i="25"/>
  <c r="G770" i="25"/>
  <c r="C770" i="25"/>
  <c r="F769" i="25"/>
  <c r="I768" i="25"/>
  <c r="E768" i="25"/>
  <c r="H767" i="25"/>
  <c r="D767" i="25"/>
  <c r="G766" i="25"/>
  <c r="C766" i="25"/>
  <c r="F765" i="25"/>
  <c r="I764" i="25"/>
  <c r="E764" i="25"/>
  <c r="H763" i="25"/>
  <c r="D763" i="25"/>
  <c r="G762" i="25"/>
  <c r="C762" i="25"/>
  <c r="F761" i="25"/>
  <c r="I760" i="25"/>
  <c r="E760" i="25"/>
  <c r="H759" i="25"/>
  <c r="D759" i="25"/>
  <c r="G758" i="25"/>
  <c r="C758" i="25"/>
  <c r="F757" i="25"/>
  <c r="D1081" i="25"/>
  <c r="D1078" i="25"/>
  <c r="D1075" i="25"/>
  <c r="C1072" i="25"/>
  <c r="C1069" i="25"/>
  <c r="C1066" i="25"/>
  <c r="I1062" i="25"/>
  <c r="F911" i="25"/>
  <c r="E908" i="25"/>
  <c r="D905" i="25"/>
  <c r="C902" i="25"/>
  <c r="F899" i="25"/>
  <c r="C898" i="25"/>
  <c r="E896" i="25"/>
  <c r="G894" i="25"/>
  <c r="D893" i="25"/>
  <c r="F891" i="25"/>
  <c r="C890" i="25"/>
  <c r="E888" i="25"/>
  <c r="G886" i="25"/>
  <c r="D885" i="25"/>
  <c r="F883" i="25"/>
  <c r="C882" i="25"/>
  <c r="E880" i="25"/>
  <c r="G878" i="25"/>
  <c r="D877" i="25"/>
  <c r="F875" i="25"/>
  <c r="C874" i="25"/>
  <c r="E872" i="25"/>
  <c r="G870" i="25"/>
  <c r="D869" i="25"/>
  <c r="F867" i="25"/>
  <c r="C866" i="25"/>
  <c r="E864" i="25"/>
  <c r="G862" i="25"/>
  <c r="D861" i="25"/>
  <c r="F859" i="25"/>
  <c r="C858" i="25"/>
  <c r="E856" i="25"/>
  <c r="G854" i="25"/>
  <c r="D853" i="25"/>
  <c r="F851" i="25"/>
  <c r="C850" i="25"/>
  <c r="E848" i="25"/>
  <c r="G841" i="25"/>
  <c r="D840" i="25"/>
  <c r="F838" i="25"/>
  <c r="C837" i="25"/>
  <c r="E835" i="25"/>
  <c r="G833" i="25"/>
  <c r="D832" i="25"/>
  <c r="F830" i="25"/>
  <c r="C829" i="25"/>
  <c r="E827" i="25"/>
  <c r="G825" i="25"/>
  <c r="E824" i="25"/>
  <c r="F823" i="25"/>
  <c r="G822" i="25"/>
  <c r="C822" i="25"/>
  <c r="D821" i="25"/>
  <c r="E820" i="25"/>
  <c r="F819" i="25"/>
  <c r="G818" i="25"/>
  <c r="C818" i="25"/>
  <c r="D817" i="25"/>
  <c r="E816" i="25"/>
  <c r="F815" i="25"/>
  <c r="G814" i="25"/>
  <c r="C814" i="25"/>
  <c r="D813" i="25"/>
  <c r="E812" i="25"/>
  <c r="F811" i="25"/>
  <c r="G810" i="25"/>
  <c r="C810" i="25"/>
  <c r="D809" i="25"/>
  <c r="E808" i="25"/>
  <c r="F807" i="25"/>
  <c r="G806" i="25"/>
  <c r="C806" i="25"/>
  <c r="D805" i="25"/>
  <c r="E804" i="25"/>
  <c r="F803" i="25"/>
  <c r="G802" i="25"/>
  <c r="C802" i="25"/>
  <c r="D801" i="25"/>
  <c r="E800" i="25"/>
  <c r="F799" i="25"/>
  <c r="G798" i="25"/>
  <c r="C798" i="25"/>
  <c r="D797" i="25"/>
  <c r="E796" i="25"/>
  <c r="F795" i="25"/>
  <c r="G794" i="25"/>
  <c r="C794" i="25"/>
  <c r="D793" i="25"/>
  <c r="E792" i="25"/>
  <c r="F791" i="25"/>
  <c r="G790" i="25"/>
  <c r="C790" i="25"/>
  <c r="D789" i="25"/>
  <c r="E788" i="25"/>
  <c r="F787" i="25"/>
  <c r="G786" i="25"/>
  <c r="C786" i="25"/>
  <c r="D785" i="25"/>
  <c r="E784" i="25"/>
  <c r="F783" i="25"/>
  <c r="G782" i="25"/>
  <c r="C782" i="25"/>
  <c r="D781" i="25"/>
  <c r="E780" i="25"/>
  <c r="F779" i="25"/>
  <c r="G778" i="25"/>
  <c r="C778" i="25"/>
  <c r="D777" i="25"/>
  <c r="G771" i="25"/>
  <c r="C771" i="25"/>
  <c r="F770" i="25"/>
  <c r="I769" i="25"/>
  <c r="E769" i="25"/>
  <c r="H768" i="25"/>
  <c r="D768" i="25"/>
  <c r="G767" i="25"/>
  <c r="C767" i="25"/>
  <c r="F766" i="25"/>
  <c r="I765" i="25"/>
  <c r="E765" i="25"/>
  <c r="H764" i="25"/>
  <c r="D764" i="25"/>
  <c r="G763" i="25"/>
  <c r="C763" i="25"/>
  <c r="F762" i="25"/>
  <c r="I761" i="25"/>
  <c r="E761" i="25"/>
  <c r="H760" i="25"/>
  <c r="D760" i="25"/>
  <c r="G759" i="25"/>
  <c r="C759" i="25"/>
  <c r="F758" i="25"/>
  <c r="I757" i="25"/>
  <c r="E757" i="25"/>
  <c r="G1080" i="25"/>
  <c r="G1077" i="25"/>
  <c r="G1074" i="25"/>
  <c r="F1071" i="25"/>
  <c r="F1068" i="25"/>
  <c r="F1065" i="25"/>
  <c r="F1062" i="25"/>
  <c r="G907" i="25"/>
  <c r="E901" i="25"/>
  <c r="G897" i="25"/>
  <c r="F894" i="25"/>
  <c r="E891" i="25"/>
  <c r="D888" i="25"/>
  <c r="C885" i="25"/>
  <c r="G881" i="25"/>
  <c r="F878" i="25"/>
  <c r="E875" i="25"/>
  <c r="D872" i="25"/>
  <c r="C869" i="25"/>
  <c r="G865" i="25"/>
  <c r="F862" i="25"/>
  <c r="E859" i="25"/>
  <c r="D856" i="25"/>
  <c r="C853" i="25"/>
  <c r="G849" i="25"/>
  <c r="F841" i="25"/>
  <c r="E838" i="25"/>
  <c r="D835" i="25"/>
  <c r="C832" i="25"/>
  <c r="G828" i="25"/>
  <c r="F825" i="25"/>
  <c r="E823" i="25"/>
  <c r="G821" i="25"/>
  <c r="D820" i="25"/>
  <c r="F818" i="25"/>
  <c r="C817" i="25"/>
  <c r="E815" i="25"/>
  <c r="G813" i="25"/>
  <c r="D812" i="25"/>
  <c r="F810" i="25"/>
  <c r="C809" i="25"/>
  <c r="E807" i="25"/>
  <c r="G805" i="25"/>
  <c r="D804" i="25"/>
  <c r="F802" i="25"/>
  <c r="C801" i="25"/>
  <c r="E799" i="25"/>
  <c r="G797" i="25"/>
  <c r="D796" i="25"/>
  <c r="F794" i="25"/>
  <c r="C793" i="25"/>
  <c r="E791" i="25"/>
  <c r="G789" i="25"/>
  <c r="D788" i="25"/>
  <c r="F786" i="25"/>
  <c r="C785" i="25"/>
  <c r="E783" i="25"/>
  <c r="G781" i="25"/>
  <c r="D780" i="25"/>
  <c r="F778" i="25"/>
  <c r="C777" i="25"/>
  <c r="I770" i="25"/>
  <c r="H769" i="25"/>
  <c r="G768" i="25"/>
  <c r="F767" i="25"/>
  <c r="E766" i="25"/>
  <c r="D765" i="25"/>
  <c r="C764" i="25"/>
  <c r="I762" i="25"/>
  <c r="H761" i="25"/>
  <c r="G760" i="25"/>
  <c r="F759" i="25"/>
  <c r="E758" i="25"/>
  <c r="D757" i="25"/>
  <c r="G756" i="25"/>
  <c r="C756" i="25"/>
  <c r="F755" i="25"/>
  <c r="I754" i="25"/>
  <c r="E754" i="25"/>
  <c r="H753" i="25"/>
  <c r="D753" i="25"/>
  <c r="G752" i="25"/>
  <c r="C752" i="25"/>
  <c r="F751" i="25"/>
  <c r="I750" i="25"/>
  <c r="E750" i="25"/>
  <c r="H749" i="25"/>
  <c r="D749" i="25"/>
  <c r="G748" i="25"/>
  <c r="C748" i="25"/>
  <c r="F747" i="25"/>
  <c r="I746" i="25"/>
  <c r="E746" i="25"/>
  <c r="H745" i="25"/>
  <c r="D745" i="25"/>
  <c r="G744" i="25"/>
  <c r="C744" i="25"/>
  <c r="F743" i="25"/>
  <c r="I742" i="25"/>
  <c r="E742" i="25"/>
  <c r="H741" i="25"/>
  <c r="D741" i="25"/>
  <c r="G740" i="25"/>
  <c r="C740" i="25"/>
  <c r="F739" i="25"/>
  <c r="I738" i="25"/>
  <c r="E738" i="25"/>
  <c r="H737" i="25"/>
  <c r="D737" i="25"/>
  <c r="G736" i="25"/>
  <c r="C736" i="25"/>
  <c r="F735" i="25"/>
  <c r="I734" i="25"/>
  <c r="E734" i="25"/>
  <c r="H733" i="25"/>
  <c r="D733" i="25"/>
  <c r="G732" i="25"/>
  <c r="C732" i="25"/>
  <c r="F731" i="25"/>
  <c r="I730" i="25"/>
  <c r="E730" i="25"/>
  <c r="H729" i="25"/>
  <c r="D729" i="25"/>
  <c r="G728" i="25"/>
  <c r="C728" i="25"/>
  <c r="F727" i="25"/>
  <c r="I726" i="25"/>
  <c r="E726" i="25"/>
  <c r="H725" i="25"/>
  <c r="D725" i="25"/>
  <c r="G724" i="25"/>
  <c r="C724" i="25"/>
  <c r="F723" i="25"/>
  <c r="I722" i="25"/>
  <c r="E722" i="25"/>
  <c r="H721" i="25"/>
  <c r="D721" i="25"/>
  <c r="G720" i="25"/>
  <c r="C720" i="25"/>
  <c r="F719" i="25"/>
  <c r="I718" i="25"/>
  <c r="E718" i="25"/>
  <c r="H717" i="25"/>
  <c r="D717" i="25"/>
  <c r="G716" i="25"/>
  <c r="C716" i="25"/>
  <c r="F715" i="25"/>
  <c r="I714" i="25"/>
  <c r="E714" i="25"/>
  <c r="H713" i="25"/>
  <c r="D713" i="25"/>
  <c r="G712" i="25"/>
  <c r="C712" i="25"/>
  <c r="F711" i="25"/>
  <c r="I710" i="25"/>
  <c r="E710" i="25"/>
  <c r="H709" i="25"/>
  <c r="D709" i="25"/>
  <c r="G708" i="25"/>
  <c r="C708" i="25"/>
  <c r="F707" i="25"/>
  <c r="I706" i="25"/>
  <c r="E706" i="25"/>
  <c r="D913" i="25"/>
  <c r="G906" i="25"/>
  <c r="E900" i="25"/>
  <c r="D897" i="25"/>
  <c r="C894" i="25"/>
  <c r="G890" i="25"/>
  <c r="F887" i="25"/>
  <c r="E884" i="25"/>
  <c r="D881" i="25"/>
  <c r="C878" i="25"/>
  <c r="G874" i="25"/>
  <c r="F871" i="25"/>
  <c r="E868" i="25"/>
  <c r="D865" i="25"/>
  <c r="C862" i="25"/>
  <c r="G858" i="25"/>
  <c r="F855" i="25"/>
  <c r="E852" i="25"/>
  <c r="D849" i="25"/>
  <c r="C841" i="25"/>
  <c r="G837" i="25"/>
  <c r="F834" i="25"/>
  <c r="E831" i="25"/>
  <c r="D828" i="25"/>
  <c r="C825" i="25"/>
  <c r="D823" i="25"/>
  <c r="F821" i="25"/>
  <c r="C820" i="25"/>
  <c r="E818" i="25"/>
  <c r="G816" i="25"/>
  <c r="D815" i="25"/>
  <c r="F813" i="25"/>
  <c r="C812" i="25"/>
  <c r="E810" i="25"/>
  <c r="G808" i="25"/>
  <c r="D807" i="25"/>
  <c r="F805" i="25"/>
  <c r="C804" i="25"/>
  <c r="E802" i="25"/>
  <c r="G800" i="25"/>
  <c r="D799" i="25"/>
  <c r="F797" i="25"/>
  <c r="C796" i="25"/>
  <c r="E794" i="25"/>
  <c r="G792" i="25"/>
  <c r="D791" i="25"/>
  <c r="F789" i="25"/>
  <c r="C788" i="25"/>
  <c r="E786" i="25"/>
  <c r="G784" i="25"/>
  <c r="D783" i="25"/>
  <c r="F781" i="25"/>
  <c r="C780" i="25"/>
  <c r="E778" i="25"/>
  <c r="I771" i="25"/>
  <c r="H770" i="25"/>
  <c r="G769" i="25"/>
  <c r="F768" i="25"/>
  <c r="E767" i="25"/>
  <c r="D766" i="25"/>
  <c r="C765" i="25"/>
  <c r="I763" i="25"/>
  <c r="H762" i="25"/>
  <c r="G761" i="25"/>
  <c r="F760" i="25"/>
  <c r="E759" i="25"/>
  <c r="D758" i="25"/>
  <c r="C757" i="25"/>
  <c r="F756" i="25"/>
  <c r="I755" i="25"/>
  <c r="E755" i="25"/>
  <c r="H754" i="25"/>
  <c r="D754" i="25"/>
  <c r="G753" i="25"/>
  <c r="C753" i="25"/>
  <c r="F752" i="25"/>
  <c r="I751" i="25"/>
  <c r="E751" i="25"/>
  <c r="H750" i="25"/>
  <c r="D750" i="25"/>
  <c r="G749" i="25"/>
  <c r="C749" i="25"/>
  <c r="F748" i="25"/>
  <c r="I747" i="25"/>
  <c r="E747" i="25"/>
  <c r="H746" i="25"/>
  <c r="D746" i="25"/>
  <c r="G745" i="25"/>
  <c r="C745" i="25"/>
  <c r="F744" i="25"/>
  <c r="I743" i="25"/>
  <c r="E743" i="25"/>
  <c r="H742" i="25"/>
  <c r="D742" i="25"/>
  <c r="G741" i="25"/>
  <c r="C741" i="25"/>
  <c r="F740" i="25"/>
  <c r="I739" i="25"/>
  <c r="E739" i="25"/>
  <c r="H738" i="25"/>
  <c r="D738" i="25"/>
  <c r="G737" i="25"/>
  <c r="C737" i="25"/>
  <c r="F736" i="25"/>
  <c r="I735" i="25"/>
  <c r="E735" i="25"/>
  <c r="H734" i="25"/>
  <c r="D734" i="25"/>
  <c r="G733" i="25"/>
  <c r="C733" i="25"/>
  <c r="F732" i="25"/>
  <c r="I731" i="25"/>
  <c r="E731" i="25"/>
  <c r="H730" i="25"/>
  <c r="D730" i="25"/>
  <c r="G729" i="25"/>
  <c r="C729" i="25"/>
  <c r="F728" i="25"/>
  <c r="I727" i="25"/>
  <c r="E727" i="25"/>
  <c r="H726" i="25"/>
  <c r="D726" i="25"/>
  <c r="G725" i="25"/>
  <c r="C725" i="25"/>
  <c r="F724" i="25"/>
  <c r="I723" i="25"/>
  <c r="E723" i="25"/>
  <c r="H722" i="25"/>
  <c r="D722" i="25"/>
  <c r="G721" i="25"/>
  <c r="C721" i="25"/>
  <c r="F720" i="25"/>
  <c r="I719" i="25"/>
  <c r="E719" i="25"/>
  <c r="H718" i="25"/>
  <c r="D718" i="25"/>
  <c r="G717" i="25"/>
  <c r="C717" i="25"/>
  <c r="F716" i="25"/>
  <c r="I715" i="25"/>
  <c r="E715" i="25"/>
  <c r="H714" i="25"/>
  <c r="D714" i="25"/>
  <c r="G713" i="25"/>
  <c r="C713" i="25"/>
  <c r="F712" i="25"/>
  <c r="I711" i="25"/>
  <c r="E711" i="25"/>
  <c r="H710" i="25"/>
  <c r="D710" i="25"/>
  <c r="G709" i="25"/>
  <c r="C709" i="25"/>
  <c r="F708" i="25"/>
  <c r="I707" i="25"/>
  <c r="E707" i="25"/>
  <c r="H706" i="25"/>
  <c r="D706" i="25"/>
  <c r="C911" i="25"/>
  <c r="F904" i="25"/>
  <c r="E899" i="25"/>
  <c r="D896" i="25"/>
  <c r="C893" i="25"/>
  <c r="G889" i="25"/>
  <c r="F886" i="25"/>
  <c r="E883" i="25"/>
  <c r="D880" i="25"/>
  <c r="C877" i="25"/>
  <c r="G873" i="25"/>
  <c r="F870" i="25"/>
  <c r="E867" i="25"/>
  <c r="D864" i="25"/>
  <c r="C861" i="25"/>
  <c r="G857" i="25"/>
  <c r="F854" i="25"/>
  <c r="E851" i="25"/>
  <c r="D848" i="25"/>
  <c r="C840" i="25"/>
  <c r="G836" i="25"/>
  <c r="F833" i="25"/>
  <c r="E830" i="25"/>
  <c r="D827" i="25"/>
  <c r="D824" i="25"/>
  <c r="F822" i="25"/>
  <c r="C821" i="25"/>
  <c r="E819" i="25"/>
  <c r="G817" i="25"/>
  <c r="D816" i="25"/>
  <c r="F814" i="25"/>
  <c r="C813" i="25"/>
  <c r="E811" i="25"/>
  <c r="G809" i="25"/>
  <c r="D808" i="25"/>
  <c r="F806" i="25"/>
  <c r="C805" i="25"/>
  <c r="E803" i="25"/>
  <c r="G801" i="25"/>
  <c r="D800" i="25"/>
  <c r="F798" i="25"/>
  <c r="C797" i="25"/>
  <c r="E795" i="25"/>
  <c r="G793" i="25"/>
  <c r="D792" i="25"/>
  <c r="F790" i="25"/>
  <c r="C789" i="25"/>
  <c r="E787" i="25"/>
  <c r="G785" i="25"/>
  <c r="D784" i="25"/>
  <c r="F782" i="25"/>
  <c r="C781" i="25"/>
  <c r="E779" i="25"/>
  <c r="G777" i="25"/>
  <c r="F771" i="25"/>
  <c r="E770" i="25"/>
  <c r="D769" i="25"/>
  <c r="C768" i="25"/>
  <c r="I766" i="25"/>
  <c r="H765" i="25"/>
  <c r="G764" i="25"/>
  <c r="F763" i="25"/>
  <c r="E762" i="25"/>
  <c r="D761" i="25"/>
  <c r="C760" i="25"/>
  <c r="I758" i="25"/>
  <c r="H757" i="25"/>
  <c r="I756" i="25"/>
  <c r="E756" i="25"/>
  <c r="H755" i="25"/>
  <c r="D755" i="25"/>
  <c r="G754" i="25"/>
  <c r="C754" i="25"/>
  <c r="F753" i="25"/>
  <c r="I752" i="25"/>
  <c r="E752" i="25"/>
  <c r="H751" i="25"/>
  <c r="D751" i="25"/>
  <c r="G750" i="25"/>
  <c r="C750" i="25"/>
  <c r="F749" i="25"/>
  <c r="I748" i="25"/>
  <c r="E748" i="25"/>
  <c r="H747" i="25"/>
  <c r="D747" i="25"/>
  <c r="G746" i="25"/>
  <c r="C746" i="25"/>
  <c r="F745" i="25"/>
  <c r="I744" i="25"/>
  <c r="E744" i="25"/>
  <c r="H743" i="25"/>
  <c r="D743" i="25"/>
  <c r="G742" i="25"/>
  <c r="C742" i="25"/>
  <c r="F741" i="25"/>
  <c r="I740" i="25"/>
  <c r="E740" i="25"/>
  <c r="H739" i="25"/>
  <c r="D739" i="25"/>
  <c r="G738" i="25"/>
  <c r="C738" i="25"/>
  <c r="C910" i="25"/>
  <c r="F903" i="25"/>
  <c r="G898" i="25"/>
  <c r="F895" i="25"/>
  <c r="E892" i="25"/>
  <c r="D889" i="25"/>
  <c r="C886" i="25"/>
  <c r="G882" i="25"/>
  <c r="F879" i="25"/>
  <c r="E876" i="25"/>
  <c r="D873" i="25"/>
  <c r="C870" i="25"/>
  <c r="G866" i="25"/>
  <c r="F863" i="25"/>
  <c r="E860" i="25"/>
  <c r="D857" i="25"/>
  <c r="C854" i="25"/>
  <c r="G850" i="25"/>
  <c r="F842" i="25"/>
  <c r="E839" i="25"/>
  <c r="D836" i="25"/>
  <c r="C833" i="25"/>
  <c r="G829" i="25"/>
  <c r="F826" i="25"/>
  <c r="C824" i="25"/>
  <c r="E822" i="25"/>
  <c r="G820" i="25"/>
  <c r="D819" i="25"/>
  <c r="F817" i="25"/>
  <c r="C816" i="25"/>
  <c r="E814" i="25"/>
  <c r="G812" i="25"/>
  <c r="D811" i="25"/>
  <c r="F809" i="25"/>
  <c r="C808" i="25"/>
  <c r="E806" i="25"/>
  <c r="G804" i="25"/>
  <c r="D803" i="25"/>
  <c r="F801" i="25"/>
  <c r="C800" i="25"/>
  <c r="E798" i="25"/>
  <c r="G796" i="25"/>
  <c r="D795" i="25"/>
  <c r="F793" i="25"/>
  <c r="C792" i="25"/>
  <c r="E790" i="25"/>
  <c r="G788" i="25"/>
  <c r="D787" i="25"/>
  <c r="F785" i="25"/>
  <c r="C784" i="25"/>
  <c r="E782" i="25"/>
  <c r="G780" i="25"/>
  <c r="D779" i="25"/>
  <c r="F777" i="25"/>
  <c r="E771" i="25"/>
  <c r="D770" i="25"/>
  <c r="C769" i="25"/>
  <c r="I767" i="25"/>
  <c r="H766" i="25"/>
  <c r="G765" i="25"/>
  <c r="F764" i="25"/>
  <c r="E763" i="25"/>
  <c r="D762" i="25"/>
  <c r="C761" i="25"/>
  <c r="I759" i="25"/>
  <c r="H758" i="25"/>
  <c r="G757" i="25"/>
  <c r="H756" i="25"/>
  <c r="D756" i="25"/>
  <c r="G755" i="25"/>
  <c r="C755" i="25"/>
  <c r="F754" i="25"/>
  <c r="I753" i="25"/>
  <c r="E753" i="25"/>
  <c r="H752" i="25"/>
  <c r="D752" i="25"/>
  <c r="G751" i="25"/>
  <c r="C751" i="25"/>
  <c r="F750" i="25"/>
  <c r="I749" i="25"/>
  <c r="E749" i="25"/>
  <c r="H748" i="25"/>
  <c r="D748" i="25"/>
  <c r="G747" i="25"/>
  <c r="C747" i="25"/>
  <c r="F746" i="25"/>
  <c r="I745" i="25"/>
  <c r="E745" i="25"/>
  <c r="H744" i="25"/>
  <c r="D744" i="25"/>
  <c r="G743" i="25"/>
  <c r="C743" i="25"/>
  <c r="F742" i="25"/>
  <c r="I741" i="25"/>
  <c r="E741" i="25"/>
  <c r="H740" i="25"/>
  <c r="D740" i="25"/>
  <c r="G739" i="25"/>
  <c r="C739" i="25"/>
  <c r="F738" i="25"/>
  <c r="I737" i="25"/>
  <c r="E737" i="25"/>
  <c r="H736" i="25"/>
  <c r="D736" i="25"/>
  <c r="G735" i="25"/>
  <c r="C735" i="25"/>
  <c r="F734" i="25"/>
  <c r="I733" i="25"/>
  <c r="E733" i="25"/>
  <c r="H732" i="25"/>
  <c r="D732" i="25"/>
  <c r="F737" i="25"/>
  <c r="D735" i="25"/>
  <c r="I732" i="25"/>
  <c r="D731" i="25"/>
  <c r="C730" i="25"/>
  <c r="I728" i="25"/>
  <c r="H727" i="25"/>
  <c r="G726" i="25"/>
  <c r="F725" i="25"/>
  <c r="E724" i="25"/>
  <c r="D723" i="25"/>
  <c r="C722" i="25"/>
  <c r="I720" i="25"/>
  <c r="H719" i="25"/>
  <c r="G718" i="25"/>
  <c r="F717" i="25"/>
  <c r="E716" i="25"/>
  <c r="D715" i="25"/>
  <c r="C714" i="25"/>
  <c r="I712" i="25"/>
  <c r="H711" i="25"/>
  <c r="G710" i="25"/>
  <c r="F709" i="25"/>
  <c r="E708" i="25"/>
  <c r="D707" i="25"/>
  <c r="C706" i="25"/>
  <c r="I736" i="25"/>
  <c r="G734" i="25"/>
  <c r="E732" i="25"/>
  <c r="C731" i="25"/>
  <c r="I729" i="25"/>
  <c r="H728" i="25"/>
  <c r="G727" i="25"/>
  <c r="F726" i="25"/>
  <c r="E725" i="25"/>
  <c r="D724" i="25"/>
  <c r="C723" i="25"/>
  <c r="I721" i="25"/>
  <c r="H720" i="25"/>
  <c r="G719" i="25"/>
  <c r="F718" i="25"/>
  <c r="E717" i="25"/>
  <c r="D716" i="25"/>
  <c r="C715" i="25"/>
  <c r="I713" i="25"/>
  <c r="H712" i="25"/>
  <c r="G711" i="25"/>
  <c r="F710" i="25"/>
  <c r="E709" i="25"/>
  <c r="D708" i="25"/>
  <c r="C707" i="25"/>
  <c r="E736" i="25"/>
  <c r="C734" i="25"/>
  <c r="H731" i="25"/>
  <c r="G730" i="25"/>
  <c r="F729" i="25"/>
  <c r="E728" i="25"/>
  <c r="D727" i="25"/>
  <c r="C726" i="25"/>
  <c r="I724" i="25"/>
  <c r="H723" i="25"/>
  <c r="G722" i="25"/>
  <c r="F721" i="25"/>
  <c r="E720" i="25"/>
  <c r="D719" i="25"/>
  <c r="C718" i="25"/>
  <c r="I716" i="25"/>
  <c r="H715" i="25"/>
  <c r="G714" i="25"/>
  <c r="F713" i="25"/>
  <c r="E712" i="25"/>
  <c r="D711" i="25"/>
  <c r="C710" i="25"/>
  <c r="I708" i="25"/>
  <c r="H707" i="25"/>
  <c r="G706" i="25"/>
  <c r="H735" i="25"/>
  <c r="F733" i="25"/>
  <c r="G731" i="25"/>
  <c r="F730" i="25"/>
  <c r="E729" i="25"/>
  <c r="D728" i="25"/>
  <c r="C727" i="25"/>
  <c r="I725" i="25"/>
  <c r="H724" i="25"/>
  <c r="G723" i="25"/>
  <c r="F722" i="25"/>
  <c r="E721" i="25"/>
  <c r="D720" i="25"/>
  <c r="C719" i="25"/>
  <c r="I717" i="25"/>
  <c r="H716" i="25"/>
  <c r="G715" i="25"/>
  <c r="F714" i="25"/>
  <c r="E713" i="25"/>
  <c r="D712" i="25"/>
  <c r="C711" i="25"/>
  <c r="I709" i="25"/>
  <c r="H708" i="25"/>
  <c r="G707" i="25"/>
  <c r="F706" i="25"/>
  <c r="G1056" i="25"/>
  <c r="C1056" i="25"/>
  <c r="F1055" i="25"/>
  <c r="I1054" i="25"/>
  <c r="E1054" i="25"/>
  <c r="H1053" i="25"/>
  <c r="D1053" i="25"/>
  <c r="G1052" i="25"/>
  <c r="C1052" i="25"/>
  <c r="F1051" i="25"/>
  <c r="I1050" i="25"/>
  <c r="E1050" i="25"/>
  <c r="H1049" i="25"/>
  <c r="D1049" i="25"/>
  <c r="G1048" i="25"/>
  <c r="C1048" i="25"/>
  <c r="F1047" i="25"/>
  <c r="I1046" i="25"/>
  <c r="E1046" i="25"/>
  <c r="H1045" i="25"/>
  <c r="D1045" i="25"/>
  <c r="G1044" i="25"/>
  <c r="C1044" i="25"/>
  <c r="F1043" i="25"/>
  <c r="I1042" i="25"/>
  <c r="E1042" i="25"/>
  <c r="H1041" i="25"/>
  <c r="D1041" i="25"/>
  <c r="G1040" i="25"/>
  <c r="C1040" i="25"/>
  <c r="F1039" i="25"/>
  <c r="I1038" i="25"/>
  <c r="E1038" i="25"/>
  <c r="H1037" i="25"/>
  <c r="D1037" i="25"/>
  <c r="G1036" i="25"/>
  <c r="C1036" i="25"/>
  <c r="F1035" i="25"/>
  <c r="I1034" i="25"/>
  <c r="E1034" i="25"/>
  <c r="H1033" i="25"/>
  <c r="D1033" i="25"/>
  <c r="G1032" i="25"/>
  <c r="C1032" i="25"/>
  <c r="F1031" i="25"/>
  <c r="I1030" i="25"/>
  <c r="E1030" i="25"/>
  <c r="H1029" i="25"/>
  <c r="D1029" i="25"/>
  <c r="G1028" i="25"/>
  <c r="C1028" i="25"/>
  <c r="F1027" i="25"/>
  <c r="I1026" i="25"/>
  <c r="E1026" i="25"/>
  <c r="H1025" i="25"/>
  <c r="D1025" i="25"/>
  <c r="G1024" i="25"/>
  <c r="C1024" i="25"/>
  <c r="F1023" i="25"/>
  <c r="I1022" i="25"/>
  <c r="E1022" i="25"/>
  <c r="H1021" i="25"/>
  <c r="D1021" i="25"/>
  <c r="G1020" i="25"/>
  <c r="C1020" i="25"/>
  <c r="F1019" i="25"/>
  <c r="I1018" i="25"/>
  <c r="E1018" i="25"/>
  <c r="H1017" i="25"/>
  <c r="D1017" i="25"/>
  <c r="G1016" i="25"/>
  <c r="C1016" i="25"/>
  <c r="F1015" i="25"/>
  <c r="I1014" i="25"/>
  <c r="E1014" i="25"/>
  <c r="H1013" i="25"/>
  <c r="D1013" i="25"/>
  <c r="G1012" i="25"/>
  <c r="C1012" i="25"/>
  <c r="F1011" i="25"/>
  <c r="I1010" i="25"/>
  <c r="E1010" i="25"/>
  <c r="H1009" i="25"/>
  <c r="D1009" i="25"/>
  <c r="G1008" i="25"/>
  <c r="C1008" i="25"/>
  <c r="F1007" i="25"/>
  <c r="I1006" i="25"/>
  <c r="E1006" i="25"/>
  <c r="H1005" i="25"/>
  <c r="D1005" i="25"/>
  <c r="G1004" i="25"/>
  <c r="C1004" i="25"/>
  <c r="F1003" i="25"/>
  <c r="I1002" i="25"/>
  <c r="E1002" i="25"/>
  <c r="H1001" i="25"/>
  <c r="D1001" i="25"/>
  <c r="G1000" i="25"/>
  <c r="C1000" i="25"/>
  <c r="F999" i="25"/>
  <c r="I998" i="25"/>
  <c r="E998" i="25"/>
  <c r="H997" i="25"/>
  <c r="D997" i="25"/>
  <c r="G996" i="25"/>
  <c r="C996" i="25"/>
  <c r="F995" i="25"/>
  <c r="I994" i="25"/>
  <c r="E994" i="25"/>
  <c r="H993" i="25"/>
  <c r="D993" i="25"/>
  <c r="G992" i="25"/>
  <c r="C992" i="25"/>
  <c r="F991" i="25"/>
  <c r="F1056" i="25"/>
  <c r="I1055" i="25"/>
  <c r="E1055" i="25"/>
  <c r="H1054" i="25"/>
  <c r="D1054" i="25"/>
  <c r="G1053" i="25"/>
  <c r="C1053" i="25"/>
  <c r="F1052" i="25"/>
  <c r="I1051" i="25"/>
  <c r="E1051" i="25"/>
  <c r="H1050" i="25"/>
  <c r="D1050" i="25"/>
  <c r="G1049" i="25"/>
  <c r="C1049" i="25"/>
  <c r="F1048" i="25"/>
  <c r="I1047" i="25"/>
  <c r="E1047" i="25"/>
  <c r="H1046" i="25"/>
  <c r="D1046" i="25"/>
  <c r="G1045" i="25"/>
  <c r="C1045" i="25"/>
  <c r="F1044" i="25"/>
  <c r="I1043" i="25"/>
  <c r="E1043" i="25"/>
  <c r="H1042" i="25"/>
  <c r="D1042" i="25"/>
  <c r="G1041" i="25"/>
  <c r="C1041" i="25"/>
  <c r="F1040" i="25"/>
  <c r="I1039" i="25"/>
  <c r="E1039" i="25"/>
  <c r="H1038" i="25"/>
  <c r="D1038" i="25"/>
  <c r="G1037" i="25"/>
  <c r="C1037" i="25"/>
  <c r="F1036" i="25"/>
  <c r="I1035" i="25"/>
  <c r="E1035" i="25"/>
  <c r="H1034" i="25"/>
  <c r="D1034" i="25"/>
  <c r="G1033" i="25"/>
  <c r="C1033" i="25"/>
  <c r="F1032" i="25"/>
  <c r="I1031" i="25"/>
  <c r="E1031" i="25"/>
  <c r="H1030" i="25"/>
  <c r="D1030" i="25"/>
  <c r="G1029" i="25"/>
  <c r="C1029" i="25"/>
  <c r="F1028" i="25"/>
  <c r="I1027" i="25"/>
  <c r="E1027" i="25"/>
  <c r="H1026" i="25"/>
  <c r="D1026" i="25"/>
  <c r="G1025" i="25"/>
  <c r="C1025" i="25"/>
  <c r="F1024" i="25"/>
  <c r="I1023" i="25"/>
  <c r="E1023" i="25"/>
  <c r="H1022" i="25"/>
  <c r="D1022" i="25"/>
  <c r="G1021" i="25"/>
  <c r="C1021" i="25"/>
  <c r="F1020" i="25"/>
  <c r="I1019" i="25"/>
  <c r="E1019" i="25"/>
  <c r="H1018" i="25"/>
  <c r="D1018" i="25"/>
  <c r="G1017" i="25"/>
  <c r="C1017" i="25"/>
  <c r="F1016" i="25"/>
  <c r="I1015" i="25"/>
  <c r="E1015" i="25"/>
  <c r="H1014" i="25"/>
  <c r="D1014" i="25"/>
  <c r="G1013" i="25"/>
  <c r="C1013" i="25"/>
  <c r="F1012" i="25"/>
  <c r="I1011" i="25"/>
  <c r="E1011" i="25"/>
  <c r="H1010" i="25"/>
  <c r="D1010" i="25"/>
  <c r="G1009" i="25"/>
  <c r="C1009" i="25"/>
  <c r="F1008" i="25"/>
  <c r="I1007" i="25"/>
  <c r="E1007" i="25"/>
  <c r="H1006" i="25"/>
  <c r="D1006" i="25"/>
  <c r="G1005" i="25"/>
  <c r="C1005" i="25"/>
  <c r="F1004" i="25"/>
  <c r="I1003" i="25"/>
  <c r="E1003" i="25"/>
  <c r="H1002" i="25"/>
  <c r="D1002" i="25"/>
  <c r="G1001" i="25"/>
  <c r="C1001" i="25"/>
  <c r="F1000" i="25"/>
  <c r="I999" i="25"/>
  <c r="E999" i="25"/>
  <c r="H998" i="25"/>
  <c r="D998" i="25"/>
  <c r="G997" i="25"/>
  <c r="C997" i="25"/>
  <c r="F996" i="25"/>
  <c r="I995" i="25"/>
  <c r="E995" i="25"/>
  <c r="H994" i="25"/>
  <c r="D994" i="25"/>
  <c r="G993" i="25"/>
  <c r="C993" i="25"/>
  <c r="F992" i="25"/>
  <c r="I991" i="25"/>
  <c r="E991" i="25"/>
  <c r="D1056" i="25"/>
  <c r="C1055" i="25"/>
  <c r="I1053" i="25"/>
  <c r="H1052" i="25"/>
  <c r="G1051" i="25"/>
  <c r="F1050" i="25"/>
  <c r="E1049" i="25"/>
  <c r="D1048" i="25"/>
  <c r="C1047" i="25"/>
  <c r="I1045" i="25"/>
  <c r="H1044" i="25"/>
  <c r="G1043" i="25"/>
  <c r="F1042" i="25"/>
  <c r="E1041" i="25"/>
  <c r="D1040" i="25"/>
  <c r="C1039" i="25"/>
  <c r="I1037" i="25"/>
  <c r="H1036" i="25"/>
  <c r="G1035" i="25"/>
  <c r="F1034" i="25"/>
  <c r="E1033" i="25"/>
  <c r="D1032" i="25"/>
  <c r="C1031" i="25"/>
  <c r="I1029" i="25"/>
  <c r="H1028" i="25"/>
  <c r="G1027" i="25"/>
  <c r="F1026" i="25"/>
  <c r="E1025" i="25"/>
  <c r="D1024" i="25"/>
  <c r="C1023" i="25"/>
  <c r="I1021" i="25"/>
  <c r="H1020" i="25"/>
  <c r="G1019" i="25"/>
  <c r="F1018" i="25"/>
  <c r="E1017" i="25"/>
  <c r="D1016" i="25"/>
  <c r="C1015" i="25"/>
  <c r="I1013" i="25"/>
  <c r="H1012" i="25"/>
  <c r="G1011" i="25"/>
  <c r="F1010" i="25"/>
  <c r="E1009" i="25"/>
  <c r="D1008" i="25"/>
  <c r="C1007" i="25"/>
  <c r="I1005" i="25"/>
  <c r="H1004" i="25"/>
  <c r="G1003" i="25"/>
  <c r="F1002" i="25"/>
  <c r="E1001" i="25"/>
  <c r="D1000" i="25"/>
  <c r="C999" i="25"/>
  <c r="I997" i="25"/>
  <c r="H996" i="25"/>
  <c r="G995" i="25"/>
  <c r="F994" i="25"/>
  <c r="E993" i="25"/>
  <c r="D992" i="25"/>
  <c r="C991" i="25"/>
  <c r="I1056" i="25"/>
  <c r="H1055" i="25"/>
  <c r="G1054" i="25"/>
  <c r="F1053" i="25"/>
  <c r="E1052" i="25"/>
  <c r="D1051" i="25"/>
  <c r="C1050" i="25"/>
  <c r="I1048" i="25"/>
  <c r="H1047" i="25"/>
  <c r="G1046" i="25"/>
  <c r="F1045" i="25"/>
  <c r="E1044" i="25"/>
  <c r="D1043" i="25"/>
  <c r="C1042" i="25"/>
  <c r="I1040" i="25"/>
  <c r="H1039" i="25"/>
  <c r="G1038" i="25"/>
  <c r="F1037" i="25"/>
  <c r="E1036" i="25"/>
  <c r="D1035" i="25"/>
  <c r="C1034" i="25"/>
  <c r="I1032" i="25"/>
  <c r="H1031" i="25"/>
  <c r="G1030" i="25"/>
  <c r="F1029" i="25"/>
  <c r="E1028" i="25"/>
  <c r="D1027" i="25"/>
  <c r="C1026" i="25"/>
  <c r="I1024" i="25"/>
  <c r="H1023" i="25"/>
  <c r="G1022" i="25"/>
  <c r="F1021" i="25"/>
  <c r="E1020" i="25"/>
  <c r="D1019" i="25"/>
  <c r="C1018" i="25"/>
  <c r="I1016" i="25"/>
  <c r="H1015" i="25"/>
  <c r="G1014" i="25"/>
  <c r="F1013" i="25"/>
  <c r="E1012" i="25"/>
  <c r="D1011" i="25"/>
  <c r="C1010" i="25"/>
  <c r="I1008" i="25"/>
  <c r="H1007" i="25"/>
  <c r="G1006" i="25"/>
  <c r="F1005" i="25"/>
  <c r="E1004" i="25"/>
  <c r="D1003" i="25"/>
  <c r="C1002" i="25"/>
  <c r="I1000" i="25"/>
  <c r="H999" i="25"/>
  <c r="G998" i="25"/>
  <c r="F997" i="25"/>
  <c r="E996" i="25"/>
  <c r="D995" i="25"/>
  <c r="C994" i="25"/>
  <c r="I992" i="25"/>
  <c r="H991" i="25"/>
  <c r="H1056" i="25"/>
  <c r="F1054" i="25"/>
  <c r="D1052" i="25"/>
  <c r="I1049" i="25"/>
  <c r="G1047" i="25"/>
  <c r="E1045" i="25"/>
  <c r="C1043" i="25"/>
  <c r="H1040" i="25"/>
  <c r="F1038" i="25"/>
  <c r="D1036" i="25"/>
  <c r="I1033" i="25"/>
  <c r="G1031" i="25"/>
  <c r="E1029" i="25"/>
  <c r="E1056" i="25"/>
  <c r="C1054" i="25"/>
  <c r="H1051" i="25"/>
  <c r="F1049" i="25"/>
  <c r="D1047" i="25"/>
  <c r="I1044" i="25"/>
  <c r="G1042" i="25"/>
  <c r="E1040" i="25"/>
  <c r="C1038" i="25"/>
  <c r="H1035" i="25"/>
  <c r="F1033" i="25"/>
  <c r="D1031" i="25"/>
  <c r="I1028" i="25"/>
  <c r="G1026" i="25"/>
  <c r="E1024" i="25"/>
  <c r="C1022" i="25"/>
  <c r="H1019" i="25"/>
  <c r="F1017" i="25"/>
  <c r="D1015" i="25"/>
  <c r="I1012" i="25"/>
  <c r="G1010" i="25"/>
  <c r="E1008" i="25"/>
  <c r="C1006" i="25"/>
  <c r="H1003" i="25"/>
  <c r="F1001" i="25"/>
  <c r="D999" i="25"/>
  <c r="I996" i="25"/>
  <c r="G994" i="25"/>
  <c r="E992" i="25"/>
  <c r="G1055" i="25"/>
  <c r="E1053" i="25"/>
  <c r="C1051" i="25"/>
  <c r="H1048" i="25"/>
  <c r="F1046" i="25"/>
  <c r="D1044" i="25"/>
  <c r="I1041" i="25"/>
  <c r="G1039" i="25"/>
  <c r="E1037" i="25"/>
  <c r="C1035" i="25"/>
  <c r="H1032" i="25"/>
  <c r="F1030" i="25"/>
  <c r="D1028" i="25"/>
  <c r="I1025" i="25"/>
  <c r="G1023" i="25"/>
  <c r="E1021" i="25"/>
  <c r="C1019" i="25"/>
  <c r="H1016" i="25"/>
  <c r="F1014" i="25"/>
  <c r="D1012" i="25"/>
  <c r="I1009" i="25"/>
  <c r="G1007" i="25"/>
  <c r="E1005" i="25"/>
  <c r="C1003" i="25"/>
  <c r="H1000" i="25"/>
  <c r="F998" i="25"/>
  <c r="D996" i="25"/>
  <c r="I993" i="25"/>
  <c r="G991" i="25"/>
  <c r="D1055" i="25"/>
  <c r="I1052" i="25"/>
  <c r="G1050" i="25"/>
  <c r="E1048" i="25"/>
  <c r="C1046" i="25"/>
  <c r="H1043" i="25"/>
  <c r="F1041" i="25"/>
  <c r="D1039" i="25"/>
  <c r="I1036" i="25"/>
  <c r="G1034" i="25"/>
  <c r="E1032" i="25"/>
  <c r="C1030" i="25"/>
  <c r="H1027" i="25"/>
  <c r="D1023" i="25"/>
  <c r="G1018" i="25"/>
  <c r="C1014" i="25"/>
  <c r="F1009" i="25"/>
  <c r="I1004" i="25"/>
  <c r="E1000" i="25"/>
  <c r="H995" i="25"/>
  <c r="D991" i="25"/>
  <c r="C1027" i="25"/>
  <c r="F1022" i="25"/>
  <c r="I1017" i="25"/>
  <c r="E1013" i="25"/>
  <c r="H1008" i="25"/>
  <c r="D1004" i="25"/>
  <c r="G999" i="25"/>
  <c r="C995" i="25"/>
  <c r="F1025" i="25"/>
  <c r="I1020" i="25"/>
  <c r="E1016" i="25"/>
  <c r="H1011" i="25"/>
  <c r="D1007" i="25"/>
  <c r="G1002" i="25"/>
  <c r="C998" i="25"/>
  <c r="F993" i="25"/>
  <c r="H1024" i="25"/>
  <c r="D1020" i="25"/>
  <c r="G1015" i="25"/>
  <c r="C1011" i="25"/>
  <c r="F1006" i="25"/>
  <c r="I1001" i="25"/>
  <c r="E997" i="25"/>
  <c r="H992" i="25"/>
  <c r="F424" i="25"/>
  <c r="G423" i="25"/>
  <c r="C423" i="25"/>
  <c r="D422" i="25"/>
  <c r="E421" i="25"/>
  <c r="F420" i="25"/>
  <c r="G419" i="25"/>
  <c r="C419" i="25"/>
  <c r="D418" i="25"/>
  <c r="E417" i="25"/>
  <c r="F416" i="25"/>
  <c r="G415" i="25"/>
  <c r="C415" i="25"/>
  <c r="D414" i="25"/>
  <c r="E413" i="25"/>
  <c r="F412" i="25"/>
  <c r="G411" i="25"/>
  <c r="C411" i="25"/>
  <c r="D410" i="25"/>
  <c r="E409" i="25"/>
  <c r="F408" i="25"/>
  <c r="G407" i="25"/>
  <c r="C407" i="25"/>
  <c r="D406" i="25"/>
  <c r="E405" i="25"/>
  <c r="F404" i="25"/>
  <c r="G403" i="25"/>
  <c r="C403" i="25"/>
  <c r="D402" i="25"/>
  <c r="E401" i="25"/>
  <c r="F400" i="25"/>
  <c r="G399" i="25"/>
  <c r="C399" i="25"/>
  <c r="D398" i="25"/>
  <c r="E397" i="25"/>
  <c r="F396" i="25"/>
  <c r="G395" i="25"/>
  <c r="C395" i="25"/>
  <c r="D394" i="25"/>
  <c r="E393" i="25"/>
  <c r="F392" i="25"/>
  <c r="G391" i="25"/>
  <c r="C391" i="25"/>
  <c r="D390" i="25"/>
  <c r="E424" i="25"/>
  <c r="F423" i="25"/>
  <c r="G422" i="25"/>
  <c r="C422" i="25"/>
  <c r="D421" i="25"/>
  <c r="E420" i="25"/>
  <c r="F419" i="25"/>
  <c r="G418" i="25"/>
  <c r="C418" i="25"/>
  <c r="D417" i="25"/>
  <c r="E416" i="25"/>
  <c r="F415" i="25"/>
  <c r="G414" i="25"/>
  <c r="C414" i="25"/>
  <c r="D413" i="25"/>
  <c r="E412" i="25"/>
  <c r="F411" i="25"/>
  <c r="G410" i="25"/>
  <c r="C410" i="25"/>
  <c r="D409" i="25"/>
  <c r="E408" i="25"/>
  <c r="F407" i="25"/>
  <c r="G406" i="25"/>
  <c r="C406" i="25"/>
  <c r="D405" i="25"/>
  <c r="E404" i="25"/>
  <c r="F403" i="25"/>
  <c r="G402" i="25"/>
  <c r="C402" i="25"/>
  <c r="D401" i="25"/>
  <c r="E400" i="25"/>
  <c r="F399" i="25"/>
  <c r="G398" i="25"/>
  <c r="C398" i="25"/>
  <c r="D397" i="25"/>
  <c r="E396" i="25"/>
  <c r="F395" i="25"/>
  <c r="G394" i="25"/>
  <c r="C394" i="25"/>
  <c r="D393" i="25"/>
  <c r="E392" i="25"/>
  <c r="F391" i="25"/>
  <c r="G390" i="25"/>
  <c r="H487" i="25"/>
  <c r="F486" i="25"/>
  <c r="D485" i="25"/>
  <c r="H483" i="25"/>
  <c r="F482" i="25"/>
  <c r="D481" i="25"/>
  <c r="H479" i="25"/>
  <c r="F478" i="25"/>
  <c r="D477" i="25"/>
  <c r="H475" i="25"/>
  <c r="F474" i="25"/>
  <c r="D473" i="25"/>
  <c r="H471" i="25"/>
  <c r="F470" i="25"/>
  <c r="D469" i="25"/>
  <c r="H467" i="25"/>
  <c r="F466" i="25"/>
  <c r="D465" i="25"/>
  <c r="H463" i="25"/>
  <c r="F462" i="25"/>
  <c r="D461" i="25"/>
  <c r="D424" i="25"/>
  <c r="F422" i="25"/>
  <c r="C421" i="25"/>
  <c r="E419" i="25"/>
  <c r="G417" i="25"/>
  <c r="D416" i="25"/>
  <c r="F414" i="25"/>
  <c r="C413" i="25"/>
  <c r="E411" i="25"/>
  <c r="G409" i="25"/>
  <c r="D408" i="25"/>
  <c r="F406" i="25"/>
  <c r="C405" i="25"/>
  <c r="E403" i="25"/>
  <c r="G401" i="25"/>
  <c r="D400" i="25"/>
  <c r="F398" i="25"/>
  <c r="C397" i="25"/>
  <c r="E395" i="25"/>
  <c r="G393" i="25"/>
  <c r="D392" i="25"/>
  <c r="F390" i="25"/>
  <c r="F389" i="25"/>
  <c r="G388" i="25"/>
  <c r="C388" i="25"/>
  <c r="D387" i="25"/>
  <c r="E386" i="25"/>
  <c r="F385" i="25"/>
  <c r="G384" i="25"/>
  <c r="C384" i="25"/>
  <c r="D383" i="25"/>
  <c r="E382" i="25"/>
  <c r="F381" i="25"/>
  <c r="G380" i="25"/>
  <c r="C380" i="25"/>
  <c r="D379" i="25"/>
  <c r="E378" i="25"/>
  <c r="F377" i="25"/>
  <c r="G376" i="25"/>
  <c r="C376" i="25"/>
  <c r="D375" i="25"/>
  <c r="E374" i="25"/>
  <c r="F373" i="25"/>
  <c r="G372" i="25"/>
  <c r="C372" i="25"/>
  <c r="D371" i="25"/>
  <c r="E370" i="25"/>
  <c r="F369" i="25"/>
  <c r="G368" i="25"/>
  <c r="C368" i="25"/>
  <c r="D367" i="25"/>
  <c r="E366" i="25"/>
  <c r="F365" i="25"/>
  <c r="G364" i="25"/>
  <c r="C364" i="25"/>
  <c r="D363" i="25"/>
  <c r="E362" i="25"/>
  <c r="F361" i="25"/>
  <c r="G360" i="25"/>
  <c r="C360" i="25"/>
  <c r="D359" i="25"/>
  <c r="E282" i="25"/>
  <c r="F281" i="25"/>
  <c r="G280" i="25"/>
  <c r="C280" i="25"/>
  <c r="D279" i="25"/>
  <c r="E278" i="25"/>
  <c r="F277" i="25"/>
  <c r="G276" i="25"/>
  <c r="C276" i="25"/>
  <c r="D275" i="25"/>
  <c r="E274" i="25"/>
  <c r="F273" i="25"/>
  <c r="G272" i="25"/>
  <c r="C272" i="25"/>
  <c r="D271" i="25"/>
  <c r="E270" i="25"/>
  <c r="F269" i="25"/>
  <c r="G268" i="25"/>
  <c r="C268" i="25"/>
  <c r="D267" i="25"/>
  <c r="L17" i="16"/>
  <c r="I28" i="16"/>
  <c r="E266" i="25"/>
  <c r="F265" i="25"/>
  <c r="G264" i="25"/>
  <c r="C264" i="25"/>
  <c r="D263" i="25"/>
  <c r="E262" i="25"/>
  <c r="F261" i="25"/>
  <c r="G260" i="25"/>
  <c r="C260" i="25"/>
  <c r="D259" i="25"/>
  <c r="E258" i="25"/>
  <c r="F257" i="25"/>
  <c r="G256" i="25"/>
  <c r="C256" i="25"/>
  <c r="D255" i="25"/>
  <c r="E254" i="25"/>
  <c r="F253" i="25"/>
  <c r="G252" i="25"/>
  <c r="C252" i="25"/>
  <c r="D251" i="25"/>
  <c r="E250" i="25"/>
  <c r="F249" i="25"/>
  <c r="G248" i="25"/>
  <c r="C248" i="25"/>
  <c r="D247" i="25"/>
  <c r="E246" i="25"/>
  <c r="F245" i="25"/>
  <c r="G244" i="25"/>
  <c r="C244" i="25"/>
  <c r="D243" i="25"/>
  <c r="E242" i="25"/>
  <c r="F241" i="25"/>
  <c r="G240" i="25"/>
  <c r="C240" i="25"/>
  <c r="D239" i="25"/>
  <c r="E238" i="25"/>
  <c r="F237" i="25"/>
  <c r="G236" i="25"/>
  <c r="C236" i="25"/>
  <c r="D235" i="25"/>
  <c r="E234" i="25"/>
  <c r="F233" i="25"/>
  <c r="G232" i="25"/>
  <c r="C232" i="25"/>
  <c r="D231" i="25"/>
  <c r="E230" i="25"/>
  <c r="F229" i="25"/>
  <c r="G228" i="25"/>
  <c r="C228" i="25"/>
  <c r="D227" i="25"/>
  <c r="E487" i="25"/>
  <c r="C486" i="25"/>
  <c r="G484" i="25"/>
  <c r="E483" i="25"/>
  <c r="C482" i="25"/>
  <c r="G480" i="25"/>
  <c r="E479" i="25"/>
  <c r="C478" i="25"/>
  <c r="G476" i="25"/>
  <c r="E475" i="25"/>
  <c r="C474" i="25"/>
  <c r="G472" i="25"/>
  <c r="E471" i="25"/>
  <c r="C470" i="25"/>
  <c r="G468" i="25"/>
  <c r="E467" i="25"/>
  <c r="C466" i="25"/>
  <c r="G464" i="25"/>
  <c r="E463" i="25"/>
  <c r="C462" i="25"/>
  <c r="C424" i="25"/>
  <c r="E422" i="25"/>
  <c r="G420" i="25"/>
  <c r="D419" i="25"/>
  <c r="F417" i="25"/>
  <c r="C416" i="25"/>
  <c r="E414" i="25"/>
  <c r="G412" i="25"/>
  <c r="D411" i="25"/>
  <c r="F409" i="25"/>
  <c r="C408" i="25"/>
  <c r="E406" i="25"/>
  <c r="G404" i="25"/>
  <c r="D403" i="25"/>
  <c r="F401" i="25"/>
  <c r="C400" i="25"/>
  <c r="E398" i="25"/>
  <c r="G396" i="25"/>
  <c r="D395" i="25"/>
  <c r="F393" i="25"/>
  <c r="C392" i="25"/>
  <c r="E390" i="25"/>
  <c r="E389" i="25"/>
  <c r="F388" i="25"/>
  <c r="G387" i="25"/>
  <c r="C387" i="25"/>
  <c r="D386" i="25"/>
  <c r="E385" i="25"/>
  <c r="F384" i="25"/>
  <c r="G383" i="25"/>
  <c r="C383" i="25"/>
  <c r="D382" i="25"/>
  <c r="E381" i="25"/>
  <c r="F380" i="25"/>
  <c r="G379" i="25"/>
  <c r="C379" i="25"/>
  <c r="D378" i="25"/>
  <c r="E377" i="25"/>
  <c r="F376" i="25"/>
  <c r="G375" i="25"/>
  <c r="C375" i="25"/>
  <c r="D374" i="25"/>
  <c r="E373" i="25"/>
  <c r="F372" i="25"/>
  <c r="G371" i="25"/>
  <c r="C371" i="25"/>
  <c r="D370" i="25"/>
  <c r="E369" i="25"/>
  <c r="F368" i="25"/>
  <c r="G367" i="25"/>
  <c r="C367" i="25"/>
  <c r="D366" i="25"/>
  <c r="E365" i="25"/>
  <c r="F364" i="25"/>
  <c r="G363" i="25"/>
  <c r="C363" i="25"/>
  <c r="D362" i="25"/>
  <c r="E361" i="25"/>
  <c r="F360" i="25"/>
  <c r="G359" i="25"/>
  <c r="C359" i="25"/>
  <c r="D282" i="25"/>
  <c r="E281" i="25"/>
  <c r="F280" i="25"/>
  <c r="G279" i="25"/>
  <c r="C279" i="25"/>
  <c r="D278" i="25"/>
  <c r="E277" i="25"/>
  <c r="F276" i="25"/>
  <c r="G275" i="25"/>
  <c r="C275" i="25"/>
  <c r="D274" i="25"/>
  <c r="E273" i="25"/>
  <c r="F272" i="25"/>
  <c r="G271" i="25"/>
  <c r="C271" i="25"/>
  <c r="D270" i="25"/>
  <c r="E269" i="25"/>
  <c r="F268" i="25"/>
  <c r="G267" i="25"/>
  <c r="C267" i="25"/>
  <c r="D266" i="25"/>
  <c r="E265" i="25"/>
  <c r="F264" i="25"/>
  <c r="G263" i="25"/>
  <c r="C263" i="25"/>
  <c r="D262" i="25"/>
  <c r="E261" i="25"/>
  <c r="F260" i="25"/>
  <c r="G259" i="25"/>
  <c r="C259" i="25"/>
  <c r="D258" i="25"/>
  <c r="E257" i="25"/>
  <c r="F256" i="25"/>
  <c r="G255" i="25"/>
  <c r="C255" i="25"/>
  <c r="D254" i="25"/>
  <c r="E253" i="25"/>
  <c r="F252" i="25"/>
  <c r="G251" i="25"/>
  <c r="C251" i="25"/>
  <c r="D250" i="25"/>
  <c r="E249" i="25"/>
  <c r="F248" i="25"/>
  <c r="G247" i="25"/>
  <c r="C247" i="25"/>
  <c r="D246" i="25"/>
  <c r="E245" i="25"/>
  <c r="F244" i="25"/>
  <c r="G243" i="25"/>
  <c r="C243" i="25"/>
  <c r="D242" i="25"/>
  <c r="E241" i="25"/>
  <c r="F240" i="25"/>
  <c r="G239" i="25"/>
  <c r="C239" i="25"/>
  <c r="D238" i="25"/>
  <c r="E237" i="25"/>
  <c r="F236" i="25"/>
  <c r="G235" i="25"/>
  <c r="C235" i="25"/>
  <c r="D234" i="25"/>
  <c r="E233" i="25"/>
  <c r="F232" i="25"/>
  <c r="G231" i="25"/>
  <c r="C231" i="25"/>
  <c r="D230" i="25"/>
  <c r="E229" i="25"/>
  <c r="F228" i="25"/>
  <c r="G227" i="25"/>
  <c r="C227" i="25"/>
  <c r="D226" i="25"/>
  <c r="E225" i="25"/>
  <c r="F224" i="25"/>
  <c r="G223" i="25"/>
  <c r="C223" i="25"/>
  <c r="D222" i="25"/>
  <c r="E221" i="25"/>
  <c r="F220" i="25"/>
  <c r="G219" i="25"/>
  <c r="C219" i="25"/>
  <c r="D218" i="25"/>
  <c r="E217" i="25"/>
  <c r="H141" i="25"/>
  <c r="D141" i="25"/>
  <c r="G140" i="25"/>
  <c r="C140" i="25"/>
  <c r="F139" i="25"/>
  <c r="I138" i="25"/>
  <c r="E138" i="25"/>
  <c r="H137" i="25"/>
  <c r="D137" i="25"/>
  <c r="G136" i="25"/>
  <c r="C136" i="25"/>
  <c r="F135" i="25"/>
  <c r="I134" i="25"/>
  <c r="E134" i="25"/>
  <c r="H133" i="25"/>
  <c r="D133" i="25"/>
  <c r="G132" i="25"/>
  <c r="C132" i="25"/>
  <c r="F131" i="25"/>
  <c r="I130" i="25"/>
  <c r="E130" i="25"/>
  <c r="H129" i="25"/>
  <c r="D129" i="25"/>
  <c r="G128" i="25"/>
  <c r="C128" i="25"/>
  <c r="F127" i="25"/>
  <c r="I126" i="25"/>
  <c r="E126" i="25"/>
  <c r="H125" i="25"/>
  <c r="D125" i="25"/>
  <c r="G124" i="25"/>
  <c r="C124" i="25"/>
  <c r="F123" i="25"/>
  <c r="I122" i="25"/>
  <c r="E122" i="25"/>
  <c r="H121" i="25"/>
  <c r="D121" i="25"/>
  <c r="G120" i="25"/>
  <c r="C120" i="25"/>
  <c r="F119" i="25"/>
  <c r="I118" i="25"/>
  <c r="E118" i="25"/>
  <c r="H117" i="25"/>
  <c r="D117" i="25"/>
  <c r="G116" i="25"/>
  <c r="C116" i="25"/>
  <c r="F115" i="25"/>
  <c r="I114" i="25"/>
  <c r="E114" i="25"/>
  <c r="H113" i="25"/>
  <c r="D113" i="25"/>
  <c r="G112" i="25"/>
  <c r="C112" i="25"/>
  <c r="F111" i="25"/>
  <c r="I110" i="25"/>
  <c r="E110" i="25"/>
  <c r="H109" i="25"/>
  <c r="D109" i="25"/>
  <c r="G108" i="25"/>
  <c r="C108" i="25"/>
  <c r="F107" i="25"/>
  <c r="I106" i="25"/>
  <c r="E106" i="25"/>
  <c r="H105" i="25"/>
  <c r="D105" i="25"/>
  <c r="G104" i="25"/>
  <c r="C104" i="25"/>
  <c r="F103" i="25"/>
  <c r="I102" i="25"/>
  <c r="E102" i="25"/>
  <c r="H101" i="25"/>
  <c r="D101" i="25"/>
  <c r="G100" i="25"/>
  <c r="C100" i="25"/>
  <c r="F99" i="25"/>
  <c r="I98" i="25"/>
  <c r="E98" i="25"/>
  <c r="H97" i="25"/>
  <c r="D97" i="25"/>
  <c r="G96" i="25"/>
  <c r="C96" i="25"/>
  <c r="F95" i="25"/>
  <c r="I94" i="25"/>
  <c r="E94" i="25"/>
  <c r="H93" i="25"/>
  <c r="D93" i="25"/>
  <c r="G92" i="25"/>
  <c r="C92" i="25"/>
  <c r="F91" i="25"/>
  <c r="I90" i="25"/>
  <c r="E90" i="25"/>
  <c r="H89" i="25"/>
  <c r="D89" i="25"/>
  <c r="G88" i="25"/>
  <c r="C88" i="25"/>
  <c r="F87" i="25"/>
  <c r="I86" i="25"/>
  <c r="E86" i="25"/>
  <c r="H85" i="25"/>
  <c r="D85" i="25"/>
  <c r="G84" i="25"/>
  <c r="C84" i="25"/>
  <c r="F83" i="25"/>
  <c r="I82" i="25"/>
  <c r="E82" i="25"/>
  <c r="H81" i="25"/>
  <c r="D81" i="25"/>
  <c r="G80" i="25"/>
  <c r="C80" i="25"/>
  <c r="F79" i="25"/>
  <c r="I78" i="25"/>
  <c r="E78" i="25"/>
  <c r="H77" i="25"/>
  <c r="D77" i="25"/>
  <c r="G76" i="25"/>
  <c r="C76" i="25"/>
  <c r="D487" i="25"/>
  <c r="H485" i="25"/>
  <c r="F484" i="25"/>
  <c r="D483" i="25"/>
  <c r="H481" i="25"/>
  <c r="F480" i="25"/>
  <c r="D479" i="25"/>
  <c r="H477" i="25"/>
  <c r="F476" i="25"/>
  <c r="D475" i="25"/>
  <c r="H473" i="25"/>
  <c r="F472" i="25"/>
  <c r="D471" i="25"/>
  <c r="H469" i="25"/>
  <c r="F468" i="25"/>
  <c r="D467" i="25"/>
  <c r="H465" i="25"/>
  <c r="F464" i="25"/>
  <c r="D463" i="25"/>
  <c r="H461" i="25"/>
  <c r="E423" i="25"/>
  <c r="G421" i="25"/>
  <c r="D420" i="25"/>
  <c r="F418" i="25"/>
  <c r="C417" i="25"/>
  <c r="E415" i="25"/>
  <c r="G413" i="25"/>
  <c r="D412" i="25"/>
  <c r="F410" i="25"/>
  <c r="C409" i="25"/>
  <c r="E407" i="25"/>
  <c r="G405" i="25"/>
  <c r="D404" i="25"/>
  <c r="F402" i="25"/>
  <c r="C401" i="25"/>
  <c r="E399" i="25"/>
  <c r="G397" i="25"/>
  <c r="D396" i="25"/>
  <c r="F394" i="25"/>
  <c r="C393" i="25"/>
  <c r="E391" i="25"/>
  <c r="C390" i="25"/>
  <c r="D389" i="25"/>
  <c r="E388" i="25"/>
  <c r="F387" i="25"/>
  <c r="G386" i="25"/>
  <c r="C386" i="25"/>
  <c r="D385" i="25"/>
  <c r="E384" i="25"/>
  <c r="F383" i="25"/>
  <c r="G382" i="25"/>
  <c r="C382" i="25"/>
  <c r="D381" i="25"/>
  <c r="E380" i="25"/>
  <c r="F379" i="25"/>
  <c r="G378" i="25"/>
  <c r="C378" i="25"/>
  <c r="D377" i="25"/>
  <c r="E376" i="25"/>
  <c r="F375" i="25"/>
  <c r="G374" i="25"/>
  <c r="C374" i="25"/>
  <c r="D373" i="25"/>
  <c r="E372" i="25"/>
  <c r="F371" i="25"/>
  <c r="G370" i="25"/>
  <c r="C370" i="25"/>
  <c r="D369" i="25"/>
  <c r="E368" i="25"/>
  <c r="F367" i="25"/>
  <c r="G366" i="25"/>
  <c r="C366" i="25"/>
  <c r="D365" i="25"/>
  <c r="E364" i="25"/>
  <c r="F363" i="25"/>
  <c r="G362" i="25"/>
  <c r="C362" i="25"/>
  <c r="D361" i="25"/>
  <c r="E360" i="25"/>
  <c r="F359" i="25"/>
  <c r="G282" i="25"/>
  <c r="C282" i="25"/>
  <c r="D281" i="25"/>
  <c r="E280" i="25"/>
  <c r="F279" i="25"/>
  <c r="G278" i="25"/>
  <c r="C278" i="25"/>
  <c r="D277" i="25"/>
  <c r="E276" i="25"/>
  <c r="F275" i="25"/>
  <c r="G274" i="25"/>
  <c r="C274" i="25"/>
  <c r="D273" i="25"/>
  <c r="E272" i="25"/>
  <c r="F271" i="25"/>
  <c r="G270" i="25"/>
  <c r="C270" i="25"/>
  <c r="D269" i="25"/>
  <c r="E268" i="25"/>
  <c r="F267" i="25"/>
  <c r="G266" i="25"/>
  <c r="C266" i="25"/>
  <c r="D265" i="25"/>
  <c r="E264" i="25"/>
  <c r="F263" i="25"/>
  <c r="G262" i="25"/>
  <c r="C262" i="25"/>
  <c r="D261" i="25"/>
  <c r="E260" i="25"/>
  <c r="F259" i="25"/>
  <c r="G258" i="25"/>
  <c r="C258" i="25"/>
  <c r="D257" i="25"/>
  <c r="E256" i="25"/>
  <c r="F255" i="25"/>
  <c r="G254" i="25"/>
  <c r="C254" i="25"/>
  <c r="D253" i="25"/>
  <c r="E252" i="25"/>
  <c r="F251" i="25"/>
  <c r="G250" i="25"/>
  <c r="C250" i="25"/>
  <c r="D249" i="25"/>
  <c r="E248" i="25"/>
  <c r="F247" i="25"/>
  <c r="G246" i="25"/>
  <c r="C246" i="25"/>
  <c r="D245" i="25"/>
  <c r="E244" i="25"/>
  <c r="F243" i="25"/>
  <c r="G242" i="25"/>
  <c r="C242" i="25"/>
  <c r="D241" i="25"/>
  <c r="E240" i="25"/>
  <c r="F239" i="25"/>
  <c r="G238" i="25"/>
  <c r="C238" i="25"/>
  <c r="D237" i="25"/>
  <c r="E236" i="25"/>
  <c r="F235" i="25"/>
  <c r="G234" i="25"/>
  <c r="C234" i="25"/>
  <c r="D233" i="25"/>
  <c r="E232" i="25"/>
  <c r="F231" i="25"/>
  <c r="G230" i="25"/>
  <c r="C230" i="25"/>
  <c r="D229" i="25"/>
  <c r="E228" i="25"/>
  <c r="F227" i="25"/>
  <c r="G226" i="25"/>
  <c r="C226" i="25"/>
  <c r="D225" i="25"/>
  <c r="E224" i="25"/>
  <c r="F223" i="25"/>
  <c r="G222" i="25"/>
  <c r="C222" i="25"/>
  <c r="D221" i="25"/>
  <c r="E220" i="25"/>
  <c r="F219" i="25"/>
  <c r="G218" i="25"/>
  <c r="C218" i="25"/>
  <c r="D217" i="25"/>
  <c r="G141" i="25"/>
  <c r="C141" i="25"/>
  <c r="F140" i="25"/>
  <c r="I139" i="25"/>
  <c r="E139" i="25"/>
  <c r="H138" i="25"/>
  <c r="D138" i="25"/>
  <c r="G137" i="25"/>
  <c r="C137" i="25"/>
  <c r="F136" i="25"/>
  <c r="I135" i="25"/>
  <c r="E135" i="25"/>
  <c r="H134" i="25"/>
  <c r="D134" i="25"/>
  <c r="G133" i="25"/>
  <c r="C133" i="25"/>
  <c r="F132" i="25"/>
  <c r="I131" i="25"/>
  <c r="E131" i="25"/>
  <c r="H130" i="25"/>
  <c r="D130" i="25"/>
  <c r="G129" i="25"/>
  <c r="C129" i="25"/>
  <c r="F128" i="25"/>
  <c r="I127" i="25"/>
  <c r="E127" i="25"/>
  <c r="H126" i="25"/>
  <c r="D126" i="25"/>
  <c r="G125" i="25"/>
  <c r="C125" i="25"/>
  <c r="F124" i="25"/>
  <c r="I123" i="25"/>
  <c r="E123" i="25"/>
  <c r="H122" i="25"/>
  <c r="D122" i="25"/>
  <c r="G121" i="25"/>
  <c r="C121" i="25"/>
  <c r="F120" i="25"/>
  <c r="I119" i="25"/>
  <c r="E119" i="25"/>
  <c r="H118" i="25"/>
  <c r="D118" i="25"/>
  <c r="G117" i="25"/>
  <c r="C117" i="25"/>
  <c r="F116" i="25"/>
  <c r="I115" i="25"/>
  <c r="E115" i="25"/>
  <c r="H114" i="25"/>
  <c r="D114" i="25"/>
  <c r="G113" i="25"/>
  <c r="C113" i="25"/>
  <c r="F112" i="25"/>
  <c r="I111" i="25"/>
  <c r="E111" i="25"/>
  <c r="H110" i="25"/>
  <c r="D110" i="25"/>
  <c r="G109" i="25"/>
  <c r="C109" i="25"/>
  <c r="F108" i="25"/>
  <c r="I107" i="25"/>
  <c r="E107" i="25"/>
  <c r="H106" i="25"/>
  <c r="D106" i="25"/>
  <c r="G105" i="25"/>
  <c r="C105" i="25"/>
  <c r="F104" i="25"/>
  <c r="I103" i="25"/>
  <c r="E103" i="25"/>
  <c r="H102" i="25"/>
  <c r="D102" i="25"/>
  <c r="G101" i="25"/>
  <c r="C101" i="25"/>
  <c r="F100" i="25"/>
  <c r="I99" i="25"/>
  <c r="E99" i="25"/>
  <c r="H98" i="25"/>
  <c r="D98" i="25"/>
  <c r="G97" i="25"/>
  <c r="C97" i="25"/>
  <c r="F96" i="25"/>
  <c r="I95" i="25"/>
  <c r="E95" i="25"/>
  <c r="H94" i="25"/>
  <c r="D94" i="25"/>
  <c r="G93" i="25"/>
  <c r="C93" i="25"/>
  <c r="F92" i="25"/>
  <c r="I91" i="25"/>
  <c r="E91" i="25"/>
  <c r="H90" i="25"/>
  <c r="D90" i="25"/>
  <c r="G89" i="25"/>
  <c r="C89" i="25"/>
  <c r="F88" i="25"/>
  <c r="I87" i="25"/>
  <c r="E87" i="25"/>
  <c r="H86" i="25"/>
  <c r="D86" i="25"/>
  <c r="G85" i="25"/>
  <c r="C85" i="25"/>
  <c r="F84" i="25"/>
  <c r="I83" i="25"/>
  <c r="E83" i="25"/>
  <c r="H82" i="25"/>
  <c r="D82" i="25"/>
  <c r="G81" i="25"/>
  <c r="C81" i="25"/>
  <c r="F80" i="25"/>
  <c r="I79" i="25"/>
  <c r="E79" i="25"/>
  <c r="H78" i="25"/>
  <c r="G486" i="25"/>
  <c r="E485" i="25"/>
  <c r="C484" i="25"/>
  <c r="G482" i="25"/>
  <c r="E481" i="25"/>
  <c r="C480" i="25"/>
  <c r="G478" i="25"/>
  <c r="E477" i="25"/>
  <c r="C476" i="25"/>
  <c r="G474" i="25"/>
  <c r="E473" i="25"/>
  <c r="C472" i="25"/>
  <c r="G470" i="25"/>
  <c r="E469" i="25"/>
  <c r="C468" i="25"/>
  <c r="G466" i="25"/>
  <c r="E465" i="25"/>
  <c r="C464" i="25"/>
  <c r="G462" i="25"/>
  <c r="E461" i="25"/>
  <c r="G424" i="25"/>
  <c r="D423" i="25"/>
  <c r="F421" i="25"/>
  <c r="C420" i="25"/>
  <c r="E418" i="25"/>
  <c r="G416" i="25"/>
  <c r="D415" i="25"/>
  <c r="F413" i="25"/>
  <c r="C412" i="25"/>
  <c r="E410" i="25"/>
  <c r="G408" i="25"/>
  <c r="D407" i="25"/>
  <c r="F405" i="25"/>
  <c r="C404" i="25"/>
  <c r="E402" i="25"/>
  <c r="G400" i="25"/>
  <c r="D399" i="25"/>
  <c r="F397" i="25"/>
  <c r="C396" i="25"/>
  <c r="E394" i="25"/>
  <c r="G392" i="25"/>
  <c r="D391" i="25"/>
  <c r="G389" i="25"/>
  <c r="C389" i="25"/>
  <c r="D388" i="25"/>
  <c r="E387" i="25"/>
  <c r="F386" i="25"/>
  <c r="G385" i="25"/>
  <c r="C385" i="25"/>
  <c r="D384" i="25"/>
  <c r="E383" i="25"/>
  <c r="F382" i="25"/>
  <c r="G381" i="25"/>
  <c r="C381" i="25"/>
  <c r="D380" i="25"/>
  <c r="E379" i="25"/>
  <c r="F378" i="25"/>
  <c r="G377" i="25"/>
  <c r="C377" i="25"/>
  <c r="D376" i="25"/>
  <c r="E375" i="25"/>
  <c r="F374" i="25"/>
  <c r="G373" i="25"/>
  <c r="C373" i="25"/>
  <c r="D372" i="25"/>
  <c r="E371" i="25"/>
  <c r="F370" i="25"/>
  <c r="G369" i="25"/>
  <c r="C369" i="25"/>
  <c r="D368" i="25"/>
  <c r="E367" i="25"/>
  <c r="F366" i="25"/>
  <c r="G365" i="25"/>
  <c r="C365" i="25"/>
  <c r="D364" i="25"/>
  <c r="E363" i="25"/>
  <c r="F362" i="25"/>
  <c r="G361" i="25"/>
  <c r="C361" i="25"/>
  <c r="D360" i="25"/>
  <c r="E359" i="25"/>
  <c r="E76" i="25"/>
  <c r="C77" i="25"/>
  <c r="I77" i="25"/>
  <c r="G78" i="25"/>
  <c r="H79" i="25"/>
  <c r="I80" i="25"/>
  <c r="C82" i="25"/>
  <c r="D83" i="25"/>
  <c r="E84" i="25"/>
  <c r="F85" i="25"/>
  <c r="G86" i="25"/>
  <c r="H87" i="25"/>
  <c r="I88" i="25"/>
  <c r="C90" i="25"/>
  <c r="D91" i="25"/>
  <c r="E92" i="25"/>
  <c r="F93" i="25"/>
  <c r="G94" i="25"/>
  <c r="H95" i="25"/>
  <c r="I96" i="25"/>
  <c r="C98" i="25"/>
  <c r="D99" i="25"/>
  <c r="E100" i="25"/>
  <c r="F101" i="25"/>
  <c r="G102" i="25"/>
  <c r="H103" i="25"/>
  <c r="I104" i="25"/>
  <c r="C106" i="25"/>
  <c r="D107" i="25"/>
  <c r="E108" i="25"/>
  <c r="F109" i="25"/>
  <c r="G110" i="25"/>
  <c r="H111" i="25"/>
  <c r="I112" i="25"/>
  <c r="C114" i="25"/>
  <c r="D115" i="25"/>
  <c r="E116" i="25"/>
  <c r="F117" i="25"/>
  <c r="G118" i="25"/>
  <c r="H119" i="25"/>
  <c r="I120" i="25"/>
  <c r="C122" i="25"/>
  <c r="D123" i="25"/>
  <c r="E124" i="25"/>
  <c r="F125" i="25"/>
  <c r="G126" i="25"/>
  <c r="H127" i="25"/>
  <c r="I128" i="25"/>
  <c r="C130" i="25"/>
  <c r="D131" i="25"/>
  <c r="E132" i="25"/>
  <c r="F133" i="25"/>
  <c r="G134" i="25"/>
  <c r="H135" i="25"/>
  <c r="I136" i="25"/>
  <c r="C138" i="25"/>
  <c r="D139" i="25"/>
  <c r="E140" i="25"/>
  <c r="F141" i="25"/>
  <c r="G217" i="25"/>
  <c r="E219" i="25"/>
  <c r="C221" i="25"/>
  <c r="F222" i="25"/>
  <c r="D224" i="25"/>
  <c r="G225" i="25"/>
  <c r="D228" i="25"/>
  <c r="E231" i="25"/>
  <c r="F234" i="25"/>
  <c r="G237" i="25"/>
  <c r="C241" i="25"/>
  <c r="D244" i="25"/>
  <c r="E247" i="25"/>
  <c r="F250" i="25"/>
  <c r="G253" i="25"/>
  <c r="C257" i="25"/>
  <c r="D260" i="25"/>
  <c r="E263" i="25"/>
  <c r="F266" i="25"/>
  <c r="G269" i="25"/>
  <c r="C273" i="25"/>
  <c r="D276" i="25"/>
  <c r="E279" i="25"/>
  <c r="F282" i="25"/>
  <c r="H1198" i="25"/>
  <c r="D1198" i="25"/>
  <c r="G1197" i="25"/>
  <c r="C1197" i="25"/>
  <c r="F1196" i="25"/>
  <c r="I1195" i="25"/>
  <c r="E1195" i="25"/>
  <c r="H1194" i="25"/>
  <c r="D1194" i="25"/>
  <c r="G1193" i="25"/>
  <c r="C1193" i="25"/>
  <c r="F1192" i="25"/>
  <c r="I1191" i="25"/>
  <c r="E1191" i="25"/>
  <c r="H1190" i="25"/>
  <c r="D1190" i="25"/>
  <c r="G1189" i="25"/>
  <c r="C1189" i="25"/>
  <c r="F1188" i="25"/>
  <c r="I1187" i="25"/>
  <c r="E1187" i="25"/>
  <c r="H1186" i="25"/>
  <c r="D1186" i="25"/>
  <c r="G1185" i="25"/>
  <c r="C1185" i="25"/>
  <c r="F1184" i="25"/>
  <c r="I1183" i="25"/>
  <c r="E1183" i="25"/>
  <c r="H1182" i="25"/>
  <c r="D1182" i="25"/>
  <c r="G1181" i="25"/>
  <c r="C1181" i="25"/>
  <c r="F1180" i="25"/>
  <c r="I1179" i="25"/>
  <c r="E1179" i="25"/>
  <c r="H1178" i="25"/>
  <c r="D1178" i="25"/>
  <c r="G1177" i="25"/>
  <c r="C1177" i="25"/>
  <c r="F1176" i="25"/>
  <c r="I1175" i="25"/>
  <c r="E1175" i="25"/>
  <c r="H1174" i="25"/>
  <c r="D1174" i="25"/>
  <c r="G1173" i="25"/>
  <c r="C1173" i="25"/>
  <c r="F1172" i="25"/>
  <c r="I1171" i="25"/>
  <c r="E1171" i="25"/>
  <c r="H1170" i="25"/>
  <c r="D1170" i="25"/>
  <c r="G1169" i="25"/>
  <c r="C1169" i="25"/>
  <c r="F1168" i="25"/>
  <c r="I1167" i="25"/>
  <c r="E1167" i="25"/>
  <c r="H1166" i="25"/>
  <c r="D1166" i="25"/>
  <c r="G1165" i="25"/>
  <c r="C1165" i="25"/>
  <c r="F1164" i="25"/>
  <c r="I1163" i="25"/>
  <c r="E1163" i="25"/>
  <c r="H1162" i="25"/>
  <c r="D1162" i="25"/>
  <c r="G1161" i="25"/>
  <c r="C1161" i="25"/>
  <c r="F1160" i="25"/>
  <c r="I1159" i="25"/>
  <c r="E1159" i="25"/>
  <c r="H1158" i="25"/>
  <c r="D1158" i="25"/>
  <c r="G1157" i="25"/>
  <c r="C1157" i="25"/>
  <c r="F1156" i="25"/>
  <c r="I1155" i="25"/>
  <c r="E1155" i="25"/>
  <c r="H1154" i="25"/>
  <c r="D1154" i="25"/>
  <c r="G1153" i="25"/>
  <c r="C1153" i="25"/>
  <c r="F1152" i="25"/>
  <c r="I1151" i="25"/>
  <c r="E1151" i="25"/>
  <c r="H1150" i="25"/>
  <c r="G1198" i="25"/>
  <c r="C1198" i="25"/>
  <c r="F1197" i="25"/>
  <c r="I1196" i="25"/>
  <c r="E1196" i="25"/>
  <c r="H1195" i="25"/>
  <c r="D1195" i="25"/>
  <c r="G1194" i="25"/>
  <c r="C1194" i="25"/>
  <c r="F1193" i="25"/>
  <c r="I1192" i="25"/>
  <c r="E1192" i="25"/>
  <c r="H1191" i="25"/>
  <c r="D1191" i="25"/>
  <c r="G1190" i="25"/>
  <c r="C1190" i="25"/>
  <c r="F1189" i="25"/>
  <c r="I1188" i="25"/>
  <c r="E1188" i="25"/>
  <c r="H1187" i="25"/>
  <c r="D1187" i="25"/>
  <c r="G1186" i="25"/>
  <c r="C1186" i="25"/>
  <c r="F1185" i="25"/>
  <c r="I1184" i="25"/>
  <c r="E1184" i="25"/>
  <c r="H1183" i="25"/>
  <c r="D1183" i="25"/>
  <c r="G1182" i="25"/>
  <c r="C1182" i="25"/>
  <c r="F1181" i="25"/>
  <c r="I1180" i="25"/>
  <c r="E1180" i="25"/>
  <c r="H1179" i="25"/>
  <c r="D1179" i="25"/>
  <c r="G1178" i="25"/>
  <c r="C1178" i="25"/>
  <c r="F1177" i="25"/>
  <c r="I1176" i="25"/>
  <c r="E1176" i="25"/>
  <c r="H1175" i="25"/>
  <c r="D1175" i="25"/>
  <c r="G1174" i="25"/>
  <c r="C1174" i="25"/>
  <c r="F1173" i="25"/>
  <c r="I1172" i="25"/>
  <c r="E1172" i="25"/>
  <c r="H1171" i="25"/>
  <c r="D1171" i="25"/>
  <c r="G1170" i="25"/>
  <c r="C1170" i="25"/>
  <c r="F1169" i="25"/>
  <c r="I1168" i="25"/>
  <c r="E1168" i="25"/>
  <c r="H1167" i="25"/>
  <c r="D1167" i="25"/>
  <c r="G1166" i="25"/>
  <c r="C1166" i="25"/>
  <c r="F1165" i="25"/>
  <c r="I1164" i="25"/>
  <c r="E1164" i="25"/>
  <c r="H1163" i="25"/>
  <c r="D1163" i="25"/>
  <c r="G1162" i="25"/>
  <c r="C1162" i="25"/>
  <c r="F1161" i="25"/>
  <c r="I1160" i="25"/>
  <c r="E1160" i="25"/>
  <c r="H1159" i="25"/>
  <c r="D1159" i="25"/>
  <c r="G1158" i="25"/>
  <c r="C1158" i="25"/>
  <c r="F1157" i="25"/>
  <c r="I1156" i="25"/>
  <c r="E1156" i="25"/>
  <c r="H1155" i="25"/>
  <c r="D1155" i="25"/>
  <c r="G1154" i="25"/>
  <c r="C1154" i="25"/>
  <c r="F1153" i="25"/>
  <c r="I1152" i="25"/>
  <c r="E1152" i="25"/>
  <c r="H1151" i="25"/>
  <c r="D1151" i="25"/>
  <c r="G1150" i="25"/>
  <c r="I1198" i="25"/>
  <c r="H1197" i="25"/>
  <c r="G1196" i="25"/>
  <c r="F1195" i="25"/>
  <c r="E1194" i="25"/>
  <c r="D1193" i="25"/>
  <c r="C1192" i="25"/>
  <c r="I1190" i="25"/>
  <c r="H1189" i="25"/>
  <c r="G1188" i="25"/>
  <c r="F1187" i="25"/>
  <c r="E1186" i="25"/>
  <c r="D1185" i="25"/>
  <c r="C1184" i="25"/>
  <c r="I1182" i="25"/>
  <c r="H1181" i="25"/>
  <c r="G1180" i="25"/>
  <c r="F1179" i="25"/>
  <c r="E1178" i="25"/>
  <c r="D1177" i="25"/>
  <c r="C1176" i="25"/>
  <c r="I1174" i="25"/>
  <c r="H1173" i="25"/>
  <c r="G1172" i="25"/>
  <c r="F1171" i="25"/>
  <c r="E1170" i="25"/>
  <c r="D1169" i="25"/>
  <c r="C1168" i="25"/>
  <c r="I1166" i="25"/>
  <c r="H1165" i="25"/>
  <c r="G1164" i="25"/>
  <c r="F1163" i="25"/>
  <c r="E1162" i="25"/>
  <c r="D1161" i="25"/>
  <c r="C1160" i="25"/>
  <c r="I1158" i="25"/>
  <c r="H1157" i="25"/>
  <c r="G1156" i="25"/>
  <c r="F1155" i="25"/>
  <c r="E1154" i="25"/>
  <c r="D1153" i="25"/>
  <c r="C1152" i="25"/>
  <c r="I1150" i="25"/>
  <c r="C1150" i="25"/>
  <c r="F1149" i="25"/>
  <c r="I1148" i="25"/>
  <c r="E1148" i="25"/>
  <c r="H1147" i="25"/>
  <c r="D1147" i="25"/>
  <c r="G1146" i="25"/>
  <c r="C1146" i="25"/>
  <c r="F1145" i="25"/>
  <c r="I1144" i="25"/>
  <c r="E1144" i="25"/>
  <c r="H1143" i="25"/>
  <c r="D1143" i="25"/>
  <c r="G1142" i="25"/>
  <c r="C1142" i="25"/>
  <c r="F1141" i="25"/>
  <c r="I1140" i="25"/>
  <c r="E1140" i="25"/>
  <c r="H1139" i="25"/>
  <c r="D1139" i="25"/>
  <c r="G1138" i="25"/>
  <c r="C1138" i="25"/>
  <c r="F1137" i="25"/>
  <c r="I1136" i="25"/>
  <c r="E1136" i="25"/>
  <c r="H1135" i="25"/>
  <c r="D1135" i="25"/>
  <c r="G1134" i="25"/>
  <c r="C1134" i="25"/>
  <c r="F1133" i="25"/>
  <c r="E1198" i="25"/>
  <c r="H1196" i="25"/>
  <c r="C1195" i="25"/>
  <c r="H1193" i="25"/>
  <c r="D1192" i="25"/>
  <c r="F1190" i="25"/>
  <c r="D1189" i="25"/>
  <c r="G1187" i="25"/>
  <c r="I1185" i="25"/>
  <c r="G1184" i="25"/>
  <c r="C1183" i="25"/>
  <c r="E1181" i="25"/>
  <c r="C1180" i="25"/>
  <c r="F1178" i="25"/>
  <c r="H1176" i="25"/>
  <c r="F1175" i="25"/>
  <c r="I1173" i="25"/>
  <c r="D1172" i="25"/>
  <c r="I1170" i="25"/>
  <c r="E1169" i="25"/>
  <c r="G1167" i="25"/>
  <c r="E1166" i="25"/>
  <c r="H1164" i="25"/>
  <c r="C1163" i="25"/>
  <c r="H1161" i="25"/>
  <c r="D1160" i="25"/>
  <c r="F1158" i="25"/>
  <c r="D1157" i="25"/>
  <c r="G1155" i="25"/>
  <c r="I1153" i="25"/>
  <c r="G1152" i="25"/>
  <c r="C1151" i="25"/>
  <c r="I1149" i="25"/>
  <c r="D1149" i="25"/>
  <c r="F1148" i="25"/>
  <c r="G1147" i="25"/>
  <c r="I1146" i="25"/>
  <c r="D1146" i="25"/>
  <c r="E1145" i="25"/>
  <c r="G1144" i="25"/>
  <c r="I1143" i="25"/>
  <c r="C1143" i="25"/>
  <c r="E1142" i="25"/>
  <c r="G1141" i="25"/>
  <c r="H1140" i="25"/>
  <c r="C1140" i="25"/>
  <c r="E1139" i="25"/>
  <c r="F1138" i="25"/>
  <c r="H1137" i="25"/>
  <c r="C1137" i="25"/>
  <c r="D1136" i="25"/>
  <c r="F1135" i="25"/>
  <c r="H1134" i="25"/>
  <c r="I1133" i="25"/>
  <c r="D1133" i="25"/>
  <c r="I1197" i="25"/>
  <c r="D1196" i="25"/>
  <c r="I1194" i="25"/>
  <c r="E1193" i="25"/>
  <c r="G1191" i="25"/>
  <c r="E1190" i="25"/>
  <c r="H1188" i="25"/>
  <c r="C1187" i="25"/>
  <c r="H1185" i="25"/>
  <c r="D1184" i="25"/>
  <c r="F1182" i="25"/>
  <c r="D1181" i="25"/>
  <c r="G1179" i="25"/>
  <c r="I1177" i="25"/>
  <c r="G1176" i="25"/>
  <c r="C1175" i="25"/>
  <c r="E1173" i="25"/>
  <c r="C1172" i="25"/>
  <c r="F1170" i="25"/>
  <c r="H1168" i="25"/>
  <c r="F1167" i="25"/>
  <c r="I1165" i="25"/>
  <c r="D1164" i="25"/>
  <c r="I1162" i="25"/>
  <c r="E1161" i="25"/>
  <c r="G1159" i="25"/>
  <c r="E1158" i="25"/>
  <c r="H1156" i="25"/>
  <c r="C1155" i="25"/>
  <c r="H1153" i="25"/>
  <c r="D1152" i="25"/>
  <c r="F1150" i="25"/>
  <c r="H1149" i="25"/>
  <c r="C1149" i="25"/>
  <c r="D1148" i="25"/>
  <c r="F1147" i="25"/>
  <c r="H1146" i="25"/>
  <c r="I1145" i="25"/>
  <c r="D1145" i="25"/>
  <c r="F1144" i="25"/>
  <c r="G1143" i="25"/>
  <c r="I1142" i="25"/>
  <c r="D1142" i="25"/>
  <c r="E1141" i="25"/>
  <c r="G1140" i="25"/>
  <c r="I1139" i="25"/>
  <c r="C1139" i="25"/>
  <c r="E1138" i="25"/>
  <c r="G1137" i="25"/>
  <c r="H1136" i="25"/>
  <c r="C1136" i="25"/>
  <c r="E1135" i="25"/>
  <c r="F1134" i="25"/>
  <c r="H1133" i="25"/>
  <c r="C1133" i="25"/>
  <c r="F1198" i="25"/>
  <c r="G1195" i="25"/>
  <c r="G1192" i="25"/>
  <c r="E1189" i="25"/>
  <c r="F1186" i="25"/>
  <c r="F1183" i="25"/>
  <c r="D1180" i="25"/>
  <c r="E1177" i="25"/>
  <c r="E1174" i="25"/>
  <c r="C1171" i="25"/>
  <c r="D1168" i="25"/>
  <c r="D1165" i="25"/>
  <c r="I1161" i="25"/>
  <c r="C1159" i="25"/>
  <c r="C1156" i="25"/>
  <c r="H1152" i="25"/>
  <c r="D1150" i="25"/>
  <c r="G1148" i="25"/>
  <c r="C1147" i="25"/>
  <c r="G1145" i="25"/>
  <c r="C1144" i="25"/>
  <c r="F1142" i="25"/>
  <c r="C1141" i="25"/>
  <c r="F1139" i="25"/>
  <c r="I1137" i="25"/>
  <c r="F1136" i="25"/>
  <c r="I1134" i="25"/>
  <c r="E1133" i="25"/>
  <c r="E1197" i="25"/>
  <c r="F1194" i="25"/>
  <c r="F1191" i="25"/>
  <c r="D1188" i="25"/>
  <c r="E1185" i="25"/>
  <c r="E1182" i="25"/>
  <c r="C1179" i="25"/>
  <c r="D1176" i="25"/>
  <c r="D1173" i="25"/>
  <c r="I1169" i="25"/>
  <c r="C1167" i="25"/>
  <c r="C1164" i="25"/>
  <c r="H1160" i="25"/>
  <c r="I1157" i="25"/>
  <c r="I1154" i="25"/>
  <c r="G1151" i="25"/>
  <c r="G1149" i="25"/>
  <c r="C1148" i="25"/>
  <c r="F1146" i="25"/>
  <c r="C1145" i="25"/>
  <c r="F1143" i="25"/>
  <c r="I1141" i="25"/>
  <c r="F1140" i="25"/>
  <c r="I1138" i="25"/>
  <c r="E1137" i="25"/>
  <c r="I1135" i="25"/>
  <c r="E1134" i="25"/>
  <c r="D1197" i="25"/>
  <c r="I1193" i="25"/>
  <c r="C1191" i="25"/>
  <c r="C1188" i="25"/>
  <c r="H1184" i="25"/>
  <c r="I1181" i="25"/>
  <c r="I1178" i="25"/>
  <c r="G1175" i="25"/>
  <c r="H1172" i="25"/>
  <c r="H1169" i="25"/>
  <c r="F1166" i="25"/>
  <c r="G1163" i="25"/>
  <c r="G1160" i="25"/>
  <c r="E1157" i="25"/>
  <c r="F1154" i="25"/>
  <c r="F1151" i="25"/>
  <c r="E1149" i="25"/>
  <c r="I1147" i="25"/>
  <c r="E1146" i="25"/>
  <c r="H1144" i="25"/>
  <c r="E1143" i="25"/>
  <c r="H1141" i="25"/>
  <c r="D1140" i="25"/>
  <c r="H1138" i="25"/>
  <c r="D1137" i="25"/>
  <c r="G1135" i="25"/>
  <c r="D1134" i="25"/>
  <c r="C1196" i="25"/>
  <c r="H1192" i="25"/>
  <c r="I1189" i="25"/>
  <c r="I1186" i="25"/>
  <c r="G1183" i="25"/>
  <c r="H1180" i="25"/>
  <c r="H1177" i="25"/>
  <c r="F1174" i="25"/>
  <c r="G1171" i="25"/>
  <c r="G1168" i="25"/>
  <c r="E1165" i="25"/>
  <c r="F1162" i="25"/>
  <c r="F1159" i="25"/>
  <c r="D1156" i="25"/>
  <c r="E1153" i="25"/>
  <c r="E1150" i="25"/>
  <c r="H1148" i="25"/>
  <c r="E1147" i="25"/>
  <c r="H1145" i="25"/>
  <c r="D1144" i="25"/>
  <c r="H1142" i="25"/>
  <c r="D1141" i="25"/>
  <c r="G1139" i="25"/>
  <c r="D1138" i="25"/>
  <c r="G1136" i="25"/>
  <c r="C1135" i="25"/>
  <c r="G1133" i="25"/>
  <c r="F700" i="25"/>
  <c r="G699" i="25"/>
  <c r="C699" i="25"/>
  <c r="D698" i="25"/>
  <c r="E697" i="25"/>
  <c r="F696" i="25"/>
  <c r="G695" i="25"/>
  <c r="C695" i="25"/>
  <c r="D694" i="25"/>
  <c r="E693" i="25"/>
  <c r="F692" i="25"/>
  <c r="G691" i="25"/>
  <c r="C691" i="25"/>
  <c r="D690" i="25"/>
  <c r="E689" i="25"/>
  <c r="F688" i="25"/>
  <c r="G687" i="25"/>
  <c r="C687" i="25"/>
  <c r="D686" i="25"/>
  <c r="E685" i="25"/>
  <c r="F684" i="25"/>
  <c r="G683" i="25"/>
  <c r="C683" i="25"/>
  <c r="D682" i="25"/>
  <c r="E681" i="25"/>
  <c r="F680" i="25"/>
  <c r="G679" i="25"/>
  <c r="C679" i="25"/>
  <c r="D678" i="25"/>
  <c r="E677" i="25"/>
  <c r="F676" i="25"/>
  <c r="G675" i="25"/>
  <c r="C675" i="25"/>
  <c r="D674" i="25"/>
  <c r="E673" i="25"/>
  <c r="F672" i="25"/>
  <c r="G671" i="25"/>
  <c r="C671" i="25"/>
  <c r="D670" i="25"/>
  <c r="E669" i="25"/>
  <c r="F668" i="25"/>
  <c r="G667" i="25"/>
  <c r="C667" i="25"/>
  <c r="D666" i="25"/>
  <c r="E665" i="25"/>
  <c r="F664" i="25"/>
  <c r="G663" i="25"/>
  <c r="C663" i="25"/>
  <c r="D662" i="25"/>
  <c r="E661" i="25"/>
  <c r="F660" i="25"/>
  <c r="G659" i="25"/>
  <c r="C659" i="25"/>
  <c r="D658" i="25"/>
  <c r="E657" i="25"/>
  <c r="F656" i="25"/>
  <c r="G655" i="25"/>
  <c r="C655" i="25"/>
  <c r="D654" i="25"/>
  <c r="E653" i="25"/>
  <c r="F652" i="25"/>
  <c r="G651" i="25"/>
  <c r="C651" i="25"/>
  <c r="D650" i="25"/>
  <c r="E649" i="25"/>
  <c r="F648" i="25"/>
  <c r="G647" i="25"/>
  <c r="C647" i="25"/>
  <c r="D646" i="25"/>
  <c r="E645" i="25"/>
  <c r="F644" i="25"/>
  <c r="G643" i="25"/>
  <c r="C643" i="25"/>
  <c r="D642" i="25"/>
  <c r="E641" i="25"/>
  <c r="F640" i="25"/>
  <c r="G639" i="25"/>
  <c r="C639" i="25"/>
  <c r="D638" i="25"/>
  <c r="E637" i="25"/>
  <c r="F636" i="25"/>
  <c r="G635" i="25"/>
  <c r="C635" i="25"/>
  <c r="D629" i="25"/>
  <c r="E628" i="25"/>
  <c r="F627" i="25"/>
  <c r="G626" i="25"/>
  <c r="C626" i="25"/>
  <c r="D625" i="25"/>
  <c r="E624" i="25"/>
  <c r="F623" i="25"/>
  <c r="G622" i="25"/>
  <c r="C622" i="25"/>
  <c r="D621" i="25"/>
  <c r="E620" i="25"/>
  <c r="F619" i="25"/>
  <c r="G618" i="25"/>
  <c r="C618" i="25"/>
  <c r="D617" i="25"/>
  <c r="E616" i="25"/>
  <c r="F615" i="25"/>
  <c r="G614" i="25"/>
  <c r="C614" i="25"/>
  <c r="D613" i="25"/>
  <c r="E612" i="25"/>
  <c r="F611" i="25"/>
  <c r="G610" i="25"/>
  <c r="C610" i="25"/>
  <c r="D609" i="25"/>
  <c r="E608" i="25"/>
  <c r="F607" i="25"/>
  <c r="G606" i="25"/>
  <c r="C606" i="25"/>
  <c r="D605" i="25"/>
  <c r="E604" i="25"/>
  <c r="F603" i="25"/>
  <c r="G602" i="25"/>
  <c r="C602" i="25"/>
  <c r="D601" i="25"/>
  <c r="E600" i="25"/>
  <c r="F599" i="25"/>
  <c r="G598" i="25"/>
  <c r="C598" i="25"/>
  <c r="D597" i="25"/>
  <c r="E596" i="25"/>
  <c r="F595" i="25"/>
  <c r="G594" i="25"/>
  <c r="C594" i="25"/>
  <c r="D593" i="25"/>
  <c r="E592" i="25"/>
  <c r="F591" i="25"/>
  <c r="G590" i="25"/>
  <c r="C590" i="25"/>
  <c r="D589" i="25"/>
  <c r="E588" i="25"/>
  <c r="F587" i="25"/>
  <c r="G586" i="25"/>
  <c r="C586" i="25"/>
  <c r="D585" i="25"/>
  <c r="E584" i="25"/>
  <c r="F583" i="25"/>
  <c r="G582" i="25"/>
  <c r="C582" i="25"/>
  <c r="D581" i="25"/>
  <c r="E580" i="25"/>
  <c r="F579" i="25"/>
  <c r="G578" i="25"/>
  <c r="C578" i="25"/>
  <c r="D577" i="25"/>
  <c r="E576" i="25"/>
  <c r="F575" i="25"/>
  <c r="G574" i="25"/>
  <c r="C574" i="25"/>
  <c r="D573" i="25"/>
  <c r="E572" i="25"/>
  <c r="F571" i="25"/>
  <c r="G570" i="25"/>
  <c r="C570" i="25"/>
  <c r="D569" i="25"/>
  <c r="E568" i="25"/>
  <c r="F567" i="25"/>
  <c r="G566" i="25"/>
  <c r="C566" i="25"/>
  <c r="D565" i="25"/>
  <c r="E564" i="25"/>
  <c r="H558" i="25"/>
  <c r="D558" i="25"/>
  <c r="G557" i="25"/>
  <c r="C557" i="25"/>
  <c r="F556" i="25"/>
  <c r="I555" i="25"/>
  <c r="E555" i="25"/>
  <c r="H554" i="25"/>
  <c r="D554" i="25"/>
  <c r="G553" i="25"/>
  <c r="C553" i="25"/>
  <c r="E700" i="25"/>
  <c r="F699" i="25"/>
  <c r="G698" i="25"/>
  <c r="C698" i="25"/>
  <c r="D697" i="25"/>
  <c r="E696" i="25"/>
  <c r="F695" i="25"/>
  <c r="G694" i="25"/>
  <c r="C694" i="25"/>
  <c r="D693" i="25"/>
  <c r="E692" i="25"/>
  <c r="F691" i="25"/>
  <c r="G690" i="25"/>
  <c r="C690" i="25"/>
  <c r="D689" i="25"/>
  <c r="E688" i="25"/>
  <c r="F687" i="25"/>
  <c r="G686" i="25"/>
  <c r="C686" i="25"/>
  <c r="D685" i="25"/>
  <c r="E684" i="25"/>
  <c r="F683" i="25"/>
  <c r="G682" i="25"/>
  <c r="C682" i="25"/>
  <c r="D681" i="25"/>
  <c r="E680" i="25"/>
  <c r="F679" i="25"/>
  <c r="G678" i="25"/>
  <c r="C678" i="25"/>
  <c r="D677" i="25"/>
  <c r="E676" i="25"/>
  <c r="F675" i="25"/>
  <c r="G674" i="25"/>
  <c r="C674" i="25"/>
  <c r="D673" i="25"/>
  <c r="E672" i="25"/>
  <c r="F671" i="25"/>
  <c r="G670" i="25"/>
  <c r="C670" i="25"/>
  <c r="D669" i="25"/>
  <c r="E668" i="25"/>
  <c r="F667" i="25"/>
  <c r="G666" i="25"/>
  <c r="C666" i="25"/>
  <c r="D665" i="25"/>
  <c r="E664" i="25"/>
  <c r="F663" i="25"/>
  <c r="G662" i="25"/>
  <c r="C662" i="25"/>
  <c r="D661" i="25"/>
  <c r="E660" i="25"/>
  <c r="F659" i="25"/>
  <c r="G658" i="25"/>
  <c r="C658" i="25"/>
  <c r="D657" i="25"/>
  <c r="E656" i="25"/>
  <c r="F655" i="25"/>
  <c r="G654" i="25"/>
  <c r="C654" i="25"/>
  <c r="D653" i="25"/>
  <c r="E652" i="25"/>
  <c r="F651" i="25"/>
  <c r="G650" i="25"/>
  <c r="C650" i="25"/>
  <c r="D649" i="25"/>
  <c r="E648" i="25"/>
  <c r="F647" i="25"/>
  <c r="G646" i="25"/>
  <c r="C646" i="25"/>
  <c r="D645" i="25"/>
  <c r="E644" i="25"/>
  <c r="F643" i="25"/>
  <c r="G642" i="25"/>
  <c r="C642" i="25"/>
  <c r="D641" i="25"/>
  <c r="E640" i="25"/>
  <c r="F639" i="25"/>
  <c r="G638" i="25"/>
  <c r="C638" i="25"/>
  <c r="D637" i="25"/>
  <c r="E636" i="25"/>
  <c r="F635" i="25"/>
  <c r="G629" i="25"/>
  <c r="C629" i="25"/>
  <c r="D628" i="25"/>
  <c r="E627" i="25"/>
  <c r="F626" i="25"/>
  <c r="G625" i="25"/>
  <c r="C625" i="25"/>
  <c r="D624" i="25"/>
  <c r="E623" i="25"/>
  <c r="F622" i="25"/>
  <c r="G621" i="25"/>
  <c r="C621" i="25"/>
  <c r="D620" i="25"/>
  <c r="E619" i="25"/>
  <c r="F618" i="25"/>
  <c r="G617" i="25"/>
  <c r="C617" i="25"/>
  <c r="D616" i="25"/>
  <c r="E615" i="25"/>
  <c r="F614" i="25"/>
  <c r="G613" i="25"/>
  <c r="C613" i="25"/>
  <c r="D612" i="25"/>
  <c r="E611" i="25"/>
  <c r="F610" i="25"/>
  <c r="G609" i="25"/>
  <c r="C609" i="25"/>
  <c r="D608" i="25"/>
  <c r="E607" i="25"/>
  <c r="F606" i="25"/>
  <c r="G605" i="25"/>
  <c r="C605" i="25"/>
  <c r="D604" i="25"/>
  <c r="E603" i="25"/>
  <c r="F602" i="25"/>
  <c r="G601" i="25"/>
  <c r="C601" i="25"/>
  <c r="D600" i="25"/>
  <c r="E599" i="25"/>
  <c r="F598" i="25"/>
  <c r="G597" i="25"/>
  <c r="C597" i="25"/>
  <c r="D596" i="25"/>
  <c r="E595" i="25"/>
  <c r="F594" i="25"/>
  <c r="G593" i="25"/>
  <c r="C593" i="25"/>
  <c r="D592" i="25"/>
  <c r="E591" i="25"/>
  <c r="F590" i="25"/>
  <c r="G589" i="25"/>
  <c r="C589" i="25"/>
  <c r="D588" i="25"/>
  <c r="E587" i="25"/>
  <c r="F586" i="25"/>
  <c r="G585" i="25"/>
  <c r="C585" i="25"/>
  <c r="D584" i="25"/>
  <c r="E583" i="25"/>
  <c r="F582" i="25"/>
  <c r="G581" i="25"/>
  <c r="C581" i="25"/>
  <c r="D580" i="25"/>
  <c r="E579" i="25"/>
  <c r="F578" i="25"/>
  <c r="G577" i="25"/>
  <c r="C577" i="25"/>
  <c r="D576" i="25"/>
  <c r="E575" i="25"/>
  <c r="F574" i="25"/>
  <c r="G573" i="25"/>
  <c r="C573" i="25"/>
  <c r="D572" i="25"/>
  <c r="E571" i="25"/>
  <c r="F570" i="25"/>
  <c r="G569" i="25"/>
  <c r="C569" i="25"/>
  <c r="D568" i="25"/>
  <c r="E567" i="25"/>
  <c r="F566" i="25"/>
  <c r="G565" i="25"/>
  <c r="C565" i="25"/>
  <c r="D564" i="25"/>
  <c r="G558" i="25"/>
  <c r="C558" i="25"/>
  <c r="F557" i="25"/>
  <c r="I556" i="25"/>
  <c r="E556" i="25"/>
  <c r="H555" i="25"/>
  <c r="D555" i="25"/>
  <c r="G554" i="25"/>
  <c r="C554" i="25"/>
  <c r="F553" i="25"/>
  <c r="E699" i="25"/>
  <c r="G697" i="25"/>
  <c r="D696" i="25"/>
  <c r="F694" i="25"/>
  <c r="C693" i="25"/>
  <c r="E691" i="25"/>
  <c r="G689" i="25"/>
  <c r="D688" i="25"/>
  <c r="F686" i="25"/>
  <c r="C685" i="25"/>
  <c r="E683" i="25"/>
  <c r="G681" i="25"/>
  <c r="D680" i="25"/>
  <c r="F678" i="25"/>
  <c r="C677" i="25"/>
  <c r="E675" i="25"/>
  <c r="G673" i="25"/>
  <c r="D672" i="25"/>
  <c r="F670" i="25"/>
  <c r="C669" i="25"/>
  <c r="E667" i="25"/>
  <c r="G665" i="25"/>
  <c r="D664" i="25"/>
  <c r="F662" i="25"/>
  <c r="C661" i="25"/>
  <c r="E659" i="25"/>
  <c r="G657" i="25"/>
  <c r="D656" i="25"/>
  <c r="F654" i="25"/>
  <c r="C653" i="25"/>
  <c r="E651" i="25"/>
  <c r="G649" i="25"/>
  <c r="D648" i="25"/>
  <c r="F646" i="25"/>
  <c r="C645" i="25"/>
  <c r="E643" i="25"/>
  <c r="G641" i="25"/>
  <c r="D640" i="25"/>
  <c r="F638" i="25"/>
  <c r="C637" i="25"/>
  <c r="E635" i="25"/>
  <c r="G628" i="25"/>
  <c r="D627" i="25"/>
  <c r="F625" i="25"/>
  <c r="C624" i="25"/>
  <c r="E622" i="25"/>
  <c r="G620" i="25"/>
  <c r="D619" i="25"/>
  <c r="F617" i="25"/>
  <c r="C616" i="25"/>
  <c r="E614" i="25"/>
  <c r="G612" i="25"/>
  <c r="D611" i="25"/>
  <c r="F609" i="25"/>
  <c r="C608" i="25"/>
  <c r="E606" i="25"/>
  <c r="G604" i="25"/>
  <c r="D603" i="25"/>
  <c r="F601" i="25"/>
  <c r="C600" i="25"/>
  <c r="E598" i="25"/>
  <c r="G596" i="25"/>
  <c r="D595" i="25"/>
  <c r="F593" i="25"/>
  <c r="C592" i="25"/>
  <c r="E590" i="25"/>
  <c r="G588" i="25"/>
  <c r="D587" i="25"/>
  <c r="F585" i="25"/>
  <c r="C584" i="25"/>
  <c r="E582" i="25"/>
  <c r="G580" i="25"/>
  <c r="D579" i="25"/>
  <c r="F577" i="25"/>
  <c r="C576" i="25"/>
  <c r="E574" i="25"/>
  <c r="G572" i="25"/>
  <c r="D571" i="25"/>
  <c r="F569" i="25"/>
  <c r="C568" i="25"/>
  <c r="E566" i="25"/>
  <c r="G564" i="25"/>
  <c r="F558" i="25"/>
  <c r="E557" i="25"/>
  <c r="D556" i="25"/>
  <c r="C555" i="25"/>
  <c r="I553" i="25"/>
  <c r="I552" i="25"/>
  <c r="E552" i="25"/>
  <c r="H551" i="25"/>
  <c r="D551" i="25"/>
  <c r="G550" i="25"/>
  <c r="C550" i="25"/>
  <c r="F549" i="25"/>
  <c r="I548" i="25"/>
  <c r="E548" i="25"/>
  <c r="H547" i="25"/>
  <c r="D547" i="25"/>
  <c r="G546" i="25"/>
  <c r="C546" i="25"/>
  <c r="F545" i="25"/>
  <c r="I544" i="25"/>
  <c r="E544" i="25"/>
  <c r="H543" i="25"/>
  <c r="D543" i="25"/>
  <c r="G542" i="25"/>
  <c r="C542" i="25"/>
  <c r="F541" i="25"/>
  <c r="I540" i="25"/>
  <c r="E540" i="25"/>
  <c r="H539" i="25"/>
  <c r="D539" i="25"/>
  <c r="G538" i="25"/>
  <c r="C538" i="25"/>
  <c r="F537" i="25"/>
  <c r="I536" i="25"/>
  <c r="E536" i="25"/>
  <c r="H535" i="25"/>
  <c r="D535" i="25"/>
  <c r="G534" i="25"/>
  <c r="C534" i="25"/>
  <c r="F533" i="25"/>
  <c r="I532" i="25"/>
  <c r="E532" i="25"/>
  <c r="H531" i="25"/>
  <c r="D531" i="25"/>
  <c r="G530" i="25"/>
  <c r="C530" i="25"/>
  <c r="F529" i="25"/>
  <c r="I528" i="25"/>
  <c r="E528" i="25"/>
  <c r="H527" i="25"/>
  <c r="D527" i="25"/>
  <c r="G526" i="25"/>
  <c r="C526" i="25"/>
  <c r="F525" i="25"/>
  <c r="G700" i="25"/>
  <c r="D699" i="25"/>
  <c r="F697" i="25"/>
  <c r="C696" i="25"/>
  <c r="E694" i="25"/>
  <c r="G692" i="25"/>
  <c r="D691" i="25"/>
  <c r="F689" i="25"/>
  <c r="C688" i="25"/>
  <c r="E686" i="25"/>
  <c r="G684" i="25"/>
  <c r="D683" i="25"/>
  <c r="F681" i="25"/>
  <c r="C680" i="25"/>
  <c r="E678" i="25"/>
  <c r="G676" i="25"/>
  <c r="D675" i="25"/>
  <c r="F673" i="25"/>
  <c r="C672" i="25"/>
  <c r="E670" i="25"/>
  <c r="G668" i="25"/>
  <c r="D667" i="25"/>
  <c r="F665" i="25"/>
  <c r="C664" i="25"/>
  <c r="E662" i="25"/>
  <c r="G660" i="25"/>
  <c r="D659" i="25"/>
  <c r="F657" i="25"/>
  <c r="C656" i="25"/>
  <c r="E654" i="25"/>
  <c r="G652" i="25"/>
  <c r="D651" i="25"/>
  <c r="F649" i="25"/>
  <c r="C648" i="25"/>
  <c r="E646" i="25"/>
  <c r="G644" i="25"/>
  <c r="D643" i="25"/>
  <c r="F641" i="25"/>
  <c r="C640" i="25"/>
  <c r="E638" i="25"/>
  <c r="G636" i="25"/>
  <c r="D635" i="25"/>
  <c r="F628" i="25"/>
  <c r="C627" i="25"/>
  <c r="E625" i="25"/>
  <c r="G623" i="25"/>
  <c r="D622" i="25"/>
  <c r="F620" i="25"/>
  <c r="C619" i="25"/>
  <c r="E617" i="25"/>
  <c r="G615" i="25"/>
  <c r="D614" i="25"/>
  <c r="F612" i="25"/>
  <c r="C611" i="25"/>
  <c r="E609" i="25"/>
  <c r="G607" i="25"/>
  <c r="D606" i="25"/>
  <c r="F604" i="25"/>
  <c r="C603" i="25"/>
  <c r="E601" i="25"/>
  <c r="G599" i="25"/>
  <c r="D598" i="25"/>
  <c r="F596" i="25"/>
  <c r="C595" i="25"/>
  <c r="E593" i="25"/>
  <c r="G591" i="25"/>
  <c r="D590" i="25"/>
  <c r="F588" i="25"/>
  <c r="C587" i="25"/>
  <c r="E585" i="25"/>
  <c r="G583" i="25"/>
  <c r="D582" i="25"/>
  <c r="F580" i="25"/>
  <c r="C579" i="25"/>
  <c r="E577" i="25"/>
  <c r="G575" i="25"/>
  <c r="D574" i="25"/>
  <c r="F572" i="25"/>
  <c r="C571" i="25"/>
  <c r="E569" i="25"/>
  <c r="G567" i="25"/>
  <c r="D566" i="25"/>
  <c r="F564" i="25"/>
  <c r="E558" i="25"/>
  <c r="D557" i="25"/>
  <c r="C556" i="25"/>
  <c r="I554" i="25"/>
  <c r="H553" i="25"/>
  <c r="H552" i="25"/>
  <c r="D552" i="25"/>
  <c r="G551" i="25"/>
  <c r="C551" i="25"/>
  <c r="F550" i="25"/>
  <c r="I549" i="25"/>
  <c r="E549" i="25"/>
  <c r="H548" i="25"/>
  <c r="D548" i="25"/>
  <c r="G547" i="25"/>
  <c r="C547" i="25"/>
  <c r="F546" i="25"/>
  <c r="I545" i="25"/>
  <c r="E545" i="25"/>
  <c r="H544" i="25"/>
  <c r="D544" i="25"/>
  <c r="G543" i="25"/>
  <c r="C543" i="25"/>
  <c r="F542" i="25"/>
  <c r="I541" i="25"/>
  <c r="E541" i="25"/>
  <c r="H540" i="25"/>
  <c r="D540" i="25"/>
  <c r="G539" i="25"/>
  <c r="C539" i="25"/>
  <c r="F538" i="25"/>
  <c r="I537" i="25"/>
  <c r="E537" i="25"/>
  <c r="H536" i="25"/>
  <c r="D536" i="25"/>
  <c r="G535" i="25"/>
  <c r="C535" i="25"/>
  <c r="F534" i="25"/>
  <c r="I533" i="25"/>
  <c r="E533" i="25"/>
  <c r="H532" i="25"/>
  <c r="D532" i="25"/>
  <c r="G531" i="25"/>
  <c r="C531" i="25"/>
  <c r="F530" i="25"/>
  <c r="I529" i="25"/>
  <c r="E529" i="25"/>
  <c r="H528" i="25"/>
  <c r="D528" i="25"/>
  <c r="G527" i="25"/>
  <c r="C527" i="25"/>
  <c r="F526" i="25"/>
  <c r="I525" i="25"/>
  <c r="E525" i="25"/>
  <c r="H524" i="25"/>
  <c r="D524" i="25"/>
  <c r="G523" i="25"/>
  <c r="C523" i="25"/>
  <c r="F522" i="25"/>
  <c r="I521" i="25"/>
  <c r="E521" i="25"/>
  <c r="H520" i="25"/>
  <c r="D520" i="25"/>
  <c r="G519" i="25"/>
  <c r="C519" i="25"/>
  <c r="F518" i="25"/>
  <c r="I517" i="25"/>
  <c r="E517" i="25"/>
  <c r="H516" i="25"/>
  <c r="D516" i="25"/>
  <c r="G515" i="25"/>
  <c r="C515" i="25"/>
  <c r="F514" i="25"/>
  <c r="I513" i="25"/>
  <c r="E513" i="25"/>
  <c r="H512" i="25"/>
  <c r="D512" i="25"/>
  <c r="G511" i="25"/>
  <c r="C511" i="25"/>
  <c r="F510" i="25"/>
  <c r="I509" i="25"/>
  <c r="E509" i="25"/>
  <c r="H508" i="25"/>
  <c r="D508" i="25"/>
  <c r="G507" i="25"/>
  <c r="C507" i="25"/>
  <c r="F506" i="25"/>
  <c r="I505" i="25"/>
  <c r="E505" i="25"/>
  <c r="H504" i="25"/>
  <c r="D504" i="25"/>
  <c r="G503" i="25"/>
  <c r="C503" i="25"/>
  <c r="F502" i="25"/>
  <c r="I501" i="25"/>
  <c r="E501" i="25"/>
  <c r="H500" i="25"/>
  <c r="D500" i="25"/>
  <c r="G499" i="25"/>
  <c r="C499" i="25"/>
  <c r="F498" i="25"/>
  <c r="I497" i="25"/>
  <c r="E497" i="25"/>
  <c r="H496" i="25"/>
  <c r="D496" i="25"/>
  <c r="G495" i="25"/>
  <c r="C495" i="25"/>
  <c r="F494" i="25"/>
  <c r="I493" i="25"/>
  <c r="E493" i="25"/>
  <c r="D700" i="25"/>
  <c r="F698" i="25"/>
  <c r="C697" i="25"/>
  <c r="E695" i="25"/>
  <c r="G693" i="25"/>
  <c r="D692" i="25"/>
  <c r="F690" i="25"/>
  <c r="C689" i="25"/>
  <c r="E687" i="25"/>
  <c r="G685" i="25"/>
  <c r="D684" i="25"/>
  <c r="F682" i="25"/>
  <c r="C681" i="25"/>
  <c r="E679" i="25"/>
  <c r="G677" i="25"/>
  <c r="D676" i="25"/>
  <c r="F674" i="25"/>
  <c r="C673" i="25"/>
  <c r="E671" i="25"/>
  <c r="G669" i="25"/>
  <c r="D668" i="25"/>
  <c r="F666" i="25"/>
  <c r="C665" i="25"/>
  <c r="E663" i="25"/>
  <c r="G661" i="25"/>
  <c r="D660" i="25"/>
  <c r="F658" i="25"/>
  <c r="C657" i="25"/>
  <c r="E655" i="25"/>
  <c r="G653" i="25"/>
  <c r="D652" i="25"/>
  <c r="F650" i="25"/>
  <c r="C649" i="25"/>
  <c r="E647" i="25"/>
  <c r="G645" i="25"/>
  <c r="D644" i="25"/>
  <c r="F642" i="25"/>
  <c r="C641" i="25"/>
  <c r="E639" i="25"/>
  <c r="G637" i="25"/>
  <c r="D636" i="25"/>
  <c r="F629" i="25"/>
  <c r="C628" i="25"/>
  <c r="E626" i="25"/>
  <c r="G624" i="25"/>
  <c r="D623" i="25"/>
  <c r="F621" i="25"/>
  <c r="C620" i="25"/>
  <c r="E618" i="25"/>
  <c r="G616" i="25"/>
  <c r="D615" i="25"/>
  <c r="F613" i="25"/>
  <c r="C612" i="25"/>
  <c r="E610" i="25"/>
  <c r="G608" i="25"/>
  <c r="D607" i="25"/>
  <c r="F605" i="25"/>
  <c r="C604" i="25"/>
  <c r="E602" i="25"/>
  <c r="G600" i="25"/>
  <c r="D599" i="25"/>
  <c r="F597" i="25"/>
  <c r="C596" i="25"/>
  <c r="E594" i="25"/>
  <c r="G592" i="25"/>
  <c r="D591" i="25"/>
  <c r="F589" i="25"/>
  <c r="C588" i="25"/>
  <c r="E586" i="25"/>
  <c r="G584" i="25"/>
  <c r="D583" i="25"/>
  <c r="F581" i="25"/>
  <c r="C580" i="25"/>
  <c r="E578" i="25"/>
  <c r="G576" i="25"/>
  <c r="D575" i="25"/>
  <c r="F573" i="25"/>
  <c r="C572" i="25"/>
  <c r="E570" i="25"/>
  <c r="G568" i="25"/>
  <c r="D567" i="25"/>
  <c r="F565" i="25"/>
  <c r="C564" i="25"/>
  <c r="I557" i="25"/>
  <c r="H556" i="25"/>
  <c r="G555" i="25"/>
  <c r="F554" i="25"/>
  <c r="E553" i="25"/>
  <c r="G552" i="25"/>
  <c r="C552" i="25"/>
  <c r="F551" i="25"/>
  <c r="I550" i="25"/>
  <c r="E550" i="25"/>
  <c r="H549" i="25"/>
  <c r="D549" i="25"/>
  <c r="G548" i="25"/>
  <c r="C548" i="25"/>
  <c r="F547" i="25"/>
  <c r="I546" i="25"/>
  <c r="E546" i="25"/>
  <c r="H545" i="25"/>
  <c r="D545" i="25"/>
  <c r="G544" i="25"/>
  <c r="C544" i="25"/>
  <c r="F543" i="25"/>
  <c r="I542" i="25"/>
  <c r="E542" i="25"/>
  <c r="H541" i="25"/>
  <c r="D541" i="25"/>
  <c r="G540" i="25"/>
  <c r="C540" i="25"/>
  <c r="F539" i="25"/>
  <c r="I538" i="25"/>
  <c r="E538" i="25"/>
  <c r="H537" i="25"/>
  <c r="D537" i="25"/>
  <c r="G536" i="25"/>
  <c r="C536" i="25"/>
  <c r="F535" i="25"/>
  <c r="I534" i="25"/>
  <c r="E534" i="25"/>
  <c r="H533" i="25"/>
  <c r="D533" i="25"/>
  <c r="G532" i="25"/>
  <c r="C532" i="25"/>
  <c r="F531" i="25"/>
  <c r="I530" i="25"/>
  <c r="E530" i="25"/>
  <c r="H529" i="25"/>
  <c r="D529" i="25"/>
  <c r="G528" i="25"/>
  <c r="C528" i="25"/>
  <c r="F527" i="25"/>
  <c r="I526" i="25"/>
  <c r="E526" i="25"/>
  <c r="H525" i="25"/>
  <c r="D525" i="25"/>
  <c r="G524" i="25"/>
  <c r="C524" i="25"/>
  <c r="F523" i="25"/>
  <c r="I522" i="25"/>
  <c r="E522" i="25"/>
  <c r="H521" i="25"/>
  <c r="D521" i="25"/>
  <c r="G520" i="25"/>
  <c r="C520" i="25"/>
  <c r="F519" i="25"/>
  <c r="I518" i="25"/>
  <c r="E518" i="25"/>
  <c r="H517" i="25"/>
  <c r="D517" i="25"/>
  <c r="G516" i="25"/>
  <c r="C516" i="25"/>
  <c r="F515" i="25"/>
  <c r="I514" i="25"/>
  <c r="E514" i="25"/>
  <c r="H513" i="25"/>
  <c r="D513" i="25"/>
  <c r="G512" i="25"/>
  <c r="C512" i="25"/>
  <c r="F511" i="25"/>
  <c r="I510" i="25"/>
  <c r="E510" i="25"/>
  <c r="H509" i="25"/>
  <c r="D509" i="25"/>
  <c r="G508" i="25"/>
  <c r="C508" i="25"/>
  <c r="F507" i="25"/>
  <c r="I506" i="25"/>
  <c r="E506" i="25"/>
  <c r="H505" i="25"/>
  <c r="D505" i="25"/>
  <c r="G504" i="25"/>
  <c r="C504" i="25"/>
  <c r="F503" i="25"/>
  <c r="I502" i="25"/>
  <c r="E502" i="25"/>
  <c r="H501" i="25"/>
  <c r="D501" i="25"/>
  <c r="G500" i="25"/>
  <c r="C500" i="25"/>
  <c r="F499" i="25"/>
  <c r="I498" i="25"/>
  <c r="E498" i="25"/>
  <c r="H497" i="25"/>
  <c r="D497" i="25"/>
  <c r="G496" i="25"/>
  <c r="C496" i="25"/>
  <c r="F495" i="25"/>
  <c r="I494" i="25"/>
  <c r="E494" i="25"/>
  <c r="H493" i="25"/>
  <c r="D493" i="25"/>
  <c r="C700" i="25"/>
  <c r="E698" i="25"/>
  <c r="G696" i="25"/>
  <c r="D695" i="25"/>
  <c r="F693" i="25"/>
  <c r="C692" i="25"/>
  <c r="E690" i="25"/>
  <c r="G688" i="25"/>
  <c r="D687" i="25"/>
  <c r="F685" i="25"/>
  <c r="C684" i="25"/>
  <c r="E682" i="25"/>
  <c r="G680" i="25"/>
  <c r="D679" i="25"/>
  <c r="F677" i="25"/>
  <c r="C676" i="25"/>
  <c r="E674" i="25"/>
  <c r="G672" i="25"/>
  <c r="D671" i="25"/>
  <c r="F669" i="25"/>
  <c r="C668" i="25"/>
  <c r="E666" i="25"/>
  <c r="G664" i="25"/>
  <c r="D663" i="25"/>
  <c r="F661" i="25"/>
  <c r="C660" i="25"/>
  <c r="E658" i="25"/>
  <c r="G656" i="25"/>
  <c r="D655" i="25"/>
  <c r="F653" i="25"/>
  <c r="C652" i="25"/>
  <c r="E650" i="25"/>
  <c r="G648" i="25"/>
  <c r="D647" i="25"/>
  <c r="F645" i="25"/>
  <c r="C644" i="25"/>
  <c r="E642" i="25"/>
  <c r="G640" i="25"/>
  <c r="D639" i="25"/>
  <c r="F637" i="25"/>
  <c r="C636" i="25"/>
  <c r="E629" i="25"/>
  <c r="G627" i="25"/>
  <c r="D626" i="25"/>
  <c r="F624" i="25"/>
  <c r="C623" i="25"/>
  <c r="E621" i="25"/>
  <c r="G619" i="25"/>
  <c r="D618" i="25"/>
  <c r="F616" i="25"/>
  <c r="C615" i="25"/>
  <c r="E613" i="25"/>
  <c r="G611" i="25"/>
  <c r="D610" i="25"/>
  <c r="F608" i="25"/>
  <c r="C607" i="25"/>
  <c r="E605" i="25"/>
  <c r="G603" i="25"/>
  <c r="D602" i="25"/>
  <c r="F600" i="25"/>
  <c r="C599" i="25"/>
  <c r="E597" i="25"/>
  <c r="G595" i="25"/>
  <c r="D594" i="25"/>
  <c r="F592" i="25"/>
  <c r="C591" i="25"/>
  <c r="E589" i="25"/>
  <c r="G587" i="25"/>
  <c r="D586" i="25"/>
  <c r="F584" i="25"/>
  <c r="C583" i="25"/>
  <c r="E581" i="25"/>
  <c r="G579" i="25"/>
  <c r="D578" i="25"/>
  <c r="F576" i="25"/>
  <c r="C575" i="25"/>
  <c r="E573" i="25"/>
  <c r="G571" i="25"/>
  <c r="D570" i="25"/>
  <c r="F568" i="25"/>
  <c r="C567" i="25"/>
  <c r="E565" i="25"/>
  <c r="I558" i="25"/>
  <c r="H557" i="25"/>
  <c r="G556" i="25"/>
  <c r="F555" i="25"/>
  <c r="E554" i="25"/>
  <c r="D553" i="25"/>
  <c r="F552" i="25"/>
  <c r="I551" i="25"/>
  <c r="E551" i="25"/>
  <c r="H550" i="25"/>
  <c r="D550" i="25"/>
  <c r="G549" i="25"/>
  <c r="C549" i="25"/>
  <c r="F548" i="25"/>
  <c r="I547" i="25"/>
  <c r="E547" i="25"/>
  <c r="H546" i="25"/>
  <c r="D546" i="25"/>
  <c r="G545" i="25"/>
  <c r="C545" i="25"/>
  <c r="F544" i="25"/>
  <c r="I543" i="25"/>
  <c r="E543" i="25"/>
  <c r="H542" i="25"/>
  <c r="D542" i="25"/>
  <c r="G541" i="25"/>
  <c r="C541" i="25"/>
  <c r="F540" i="25"/>
  <c r="I539" i="25"/>
  <c r="E539" i="25"/>
  <c r="H538" i="25"/>
  <c r="D538" i="25"/>
  <c r="G537" i="25"/>
  <c r="C537" i="25"/>
  <c r="F536" i="25"/>
  <c r="I535" i="25"/>
  <c r="E535" i="25"/>
  <c r="H534" i="25"/>
  <c r="D534" i="25"/>
  <c r="G533" i="25"/>
  <c r="C533" i="25"/>
  <c r="F532" i="25"/>
  <c r="I531" i="25"/>
  <c r="E531" i="25"/>
  <c r="H530" i="25"/>
  <c r="D530" i="25"/>
  <c r="G529" i="25"/>
  <c r="C529" i="25"/>
  <c r="F528" i="25"/>
  <c r="I527" i="25"/>
  <c r="E527" i="25"/>
  <c r="H526" i="25"/>
  <c r="D526" i="25"/>
  <c r="G525" i="25"/>
  <c r="C525" i="25"/>
  <c r="F524" i="25"/>
  <c r="I523" i="25"/>
  <c r="E523" i="25"/>
  <c r="H522" i="25"/>
  <c r="D522" i="25"/>
  <c r="G521" i="25"/>
  <c r="C521" i="25"/>
  <c r="F520" i="25"/>
  <c r="I524" i="25"/>
  <c r="G522" i="25"/>
  <c r="E520" i="25"/>
  <c r="D519" i="25"/>
  <c r="C518" i="25"/>
  <c r="I516" i="25"/>
  <c r="H515" i="25"/>
  <c r="G514" i="25"/>
  <c r="F513" i="25"/>
  <c r="E512" i="25"/>
  <c r="D511" i="25"/>
  <c r="C510" i="25"/>
  <c r="I508" i="25"/>
  <c r="H507" i="25"/>
  <c r="G506" i="25"/>
  <c r="F505" i="25"/>
  <c r="E504" i="25"/>
  <c r="D503" i="25"/>
  <c r="C502" i="25"/>
  <c r="I500" i="25"/>
  <c r="H499" i="25"/>
  <c r="G498" i="25"/>
  <c r="F497" i="25"/>
  <c r="E496" i="25"/>
  <c r="D495" i="25"/>
  <c r="C494" i="25"/>
  <c r="E524" i="25"/>
  <c r="C522" i="25"/>
  <c r="I519" i="25"/>
  <c r="H518" i="25"/>
  <c r="G517" i="25"/>
  <c r="F516" i="25"/>
  <c r="E515" i="25"/>
  <c r="D514" i="25"/>
  <c r="C513" i="25"/>
  <c r="I511" i="25"/>
  <c r="H510" i="25"/>
  <c r="G509" i="25"/>
  <c r="F508" i="25"/>
  <c r="E507" i="25"/>
  <c r="D506" i="25"/>
  <c r="C505" i="25"/>
  <c r="I503" i="25"/>
  <c r="H502" i="25"/>
  <c r="G501" i="25"/>
  <c r="F500" i="25"/>
  <c r="E499" i="25"/>
  <c r="D498" i="25"/>
  <c r="C497" i="25"/>
  <c r="I495" i="25"/>
  <c r="H494" i="25"/>
  <c r="G493" i="25"/>
  <c r="H523" i="25"/>
  <c r="F521" i="25"/>
  <c r="H519" i="25"/>
  <c r="G518" i="25"/>
  <c r="F517" i="25"/>
  <c r="E516" i="25"/>
  <c r="D515" i="25"/>
  <c r="C514" i="25"/>
  <c r="I512" i="25"/>
  <c r="H511" i="25"/>
  <c r="G510" i="25"/>
  <c r="F509" i="25"/>
  <c r="E508" i="25"/>
  <c r="D507" i="25"/>
  <c r="C506" i="25"/>
  <c r="I504" i="25"/>
  <c r="H503" i="25"/>
  <c r="G502" i="25"/>
  <c r="F501" i="25"/>
  <c r="E500" i="25"/>
  <c r="D499" i="25"/>
  <c r="C498" i="25"/>
  <c r="I496" i="25"/>
  <c r="H495" i="25"/>
  <c r="G494" i="25"/>
  <c r="F493" i="25"/>
  <c r="D523" i="25"/>
  <c r="I520" i="25"/>
  <c r="E519" i="25"/>
  <c r="D518" i="25"/>
  <c r="C517" i="25"/>
  <c r="I515" i="25"/>
  <c r="H514" i="25"/>
  <c r="G513" i="25"/>
  <c r="F512" i="25"/>
  <c r="E511" i="25"/>
  <c r="D510" i="25"/>
  <c r="C509" i="25"/>
  <c r="I507" i="25"/>
  <c r="H506" i="25"/>
  <c r="G505" i="25"/>
  <c r="F504" i="25"/>
  <c r="E503" i="25"/>
  <c r="D502" i="25"/>
  <c r="C501" i="25"/>
  <c r="I499" i="25"/>
  <c r="H498" i="25"/>
  <c r="G497" i="25"/>
  <c r="F496" i="25"/>
  <c r="E495" i="25"/>
  <c r="D494" i="25"/>
  <c r="C493" i="25"/>
  <c r="F76" i="25"/>
  <c r="E77" i="25"/>
  <c r="C78" i="25"/>
  <c r="C79" i="25"/>
  <c r="D80" i="25"/>
  <c r="E81" i="25"/>
  <c r="F82" i="25"/>
  <c r="G83" i="25"/>
  <c r="H84" i="25"/>
  <c r="I85" i="25"/>
  <c r="C87" i="25"/>
  <c r="D88" i="25"/>
  <c r="E89" i="25"/>
  <c r="F90" i="25"/>
  <c r="G91" i="25"/>
  <c r="H92" i="25"/>
  <c r="I93" i="25"/>
  <c r="C95" i="25"/>
  <c r="D96" i="25"/>
  <c r="E97" i="25"/>
  <c r="F98" i="25"/>
  <c r="G99" i="25"/>
  <c r="H100" i="25"/>
  <c r="I101" i="25"/>
  <c r="C103" i="25"/>
  <c r="D104" i="25"/>
  <c r="E105" i="25"/>
  <c r="F106" i="25"/>
  <c r="G107" i="25"/>
  <c r="H108" i="25"/>
  <c r="I109" i="25"/>
  <c r="C111" i="25"/>
  <c r="D112" i="25"/>
  <c r="E113" i="25"/>
  <c r="F114" i="25"/>
  <c r="G115" i="25"/>
  <c r="H116" i="25"/>
  <c r="I117" i="25"/>
  <c r="C119" i="25"/>
  <c r="D120" i="25"/>
  <c r="E121" i="25"/>
  <c r="F122" i="25"/>
  <c r="G123" i="25"/>
  <c r="H124" i="25"/>
  <c r="I125" i="25"/>
  <c r="C127" i="25"/>
  <c r="D128" i="25"/>
  <c r="E129" i="25"/>
  <c r="F130" i="25"/>
  <c r="G131" i="25"/>
  <c r="H132" i="25"/>
  <c r="I133" i="25"/>
  <c r="C135" i="25"/>
  <c r="D136" i="25"/>
  <c r="E137" i="25"/>
  <c r="F138" i="25"/>
  <c r="G139" i="25"/>
  <c r="H140" i="25"/>
  <c r="I141" i="25"/>
  <c r="E218" i="25"/>
  <c r="C220" i="25"/>
  <c r="F221" i="25"/>
  <c r="D223" i="25"/>
  <c r="G224" i="25"/>
  <c r="E226" i="25"/>
  <c r="C229" i="25"/>
  <c r="D232" i="25"/>
  <c r="E235" i="25"/>
  <c r="F238" i="25"/>
  <c r="G241" i="25"/>
  <c r="C245" i="25"/>
  <c r="D248" i="25"/>
  <c r="E251" i="25"/>
  <c r="F254" i="25"/>
  <c r="G257" i="25"/>
  <c r="C261" i="25"/>
  <c r="D264" i="25"/>
  <c r="E267" i="25"/>
  <c r="F270" i="25"/>
  <c r="G273" i="25"/>
  <c r="C277" i="25"/>
  <c r="D280" i="25"/>
  <c r="F461" i="25"/>
  <c r="D462" i="25"/>
  <c r="H462" i="25"/>
  <c r="F463" i="25"/>
  <c r="D464" i="25"/>
  <c r="H464" i="25"/>
  <c r="F465" i="25"/>
  <c r="D466" i="25"/>
  <c r="H466" i="25"/>
  <c r="F467" i="25"/>
  <c r="D468" i="25"/>
  <c r="H468" i="25"/>
  <c r="F469" i="25"/>
  <c r="D470" i="25"/>
  <c r="H470" i="25"/>
  <c r="F471" i="25"/>
  <c r="D472" i="25"/>
  <c r="H472" i="25"/>
  <c r="F473" i="25"/>
  <c r="D474" i="25"/>
  <c r="H474" i="25"/>
  <c r="F475" i="25"/>
  <c r="D476" i="25"/>
  <c r="H476" i="25"/>
  <c r="F477" i="25"/>
  <c r="D478" i="25"/>
  <c r="H478" i="25"/>
  <c r="F479" i="25"/>
  <c r="D480" i="25"/>
  <c r="H480" i="25"/>
  <c r="F481" i="25"/>
  <c r="D482" i="25"/>
  <c r="H482" i="25"/>
  <c r="F483" i="25"/>
  <c r="D484" i="25"/>
  <c r="H484" i="25"/>
  <c r="F485" i="25"/>
  <c r="D486" i="25"/>
  <c r="H486" i="25"/>
  <c r="F487" i="25"/>
  <c r="C461" i="25"/>
  <c r="G461" i="25"/>
  <c r="E462" i="25"/>
  <c r="C463" i="25"/>
  <c r="G463" i="25"/>
  <c r="E464" i="25"/>
  <c r="C465" i="25"/>
  <c r="G465" i="25"/>
  <c r="E466" i="25"/>
  <c r="C467" i="25"/>
  <c r="G467" i="25"/>
  <c r="E468" i="25"/>
  <c r="C469" i="25"/>
  <c r="G469" i="25"/>
  <c r="E470" i="25"/>
  <c r="C471" i="25"/>
  <c r="G471" i="25"/>
  <c r="E472" i="25"/>
  <c r="C473" i="25"/>
  <c r="G473" i="25"/>
  <c r="E474" i="25"/>
  <c r="C475" i="25"/>
  <c r="G475" i="25"/>
  <c r="E476" i="25"/>
  <c r="C477" i="25"/>
  <c r="G477" i="25"/>
  <c r="E478" i="25"/>
  <c r="C479" i="25"/>
  <c r="G479" i="25"/>
  <c r="E480" i="25"/>
  <c r="C481" i="25"/>
  <c r="G481" i="25"/>
  <c r="E482" i="25"/>
  <c r="C483" i="25"/>
  <c r="G483" i="25"/>
  <c r="E484" i="25"/>
  <c r="C485" i="25"/>
  <c r="G485" i="25"/>
  <c r="E486" i="25"/>
  <c r="C487" i="25"/>
  <c r="G487" i="25"/>
  <c r="M3" i="4"/>
  <c r="E564" i="4"/>
  <c r="F564" i="4"/>
  <c r="E565" i="4"/>
  <c r="C566" i="4"/>
  <c r="D566" i="4"/>
  <c r="C567" i="4"/>
  <c r="F567" i="4"/>
  <c r="G567" i="4"/>
  <c r="E568" i="4"/>
  <c r="F568" i="4"/>
  <c r="D569" i="4"/>
  <c r="E569" i="4"/>
  <c r="C570" i="4"/>
  <c r="D570" i="4"/>
  <c r="G570" i="4"/>
  <c r="C571" i="4"/>
  <c r="F571" i="4"/>
  <c r="G571" i="4"/>
  <c r="E572" i="4"/>
  <c r="F572" i="4"/>
  <c r="D573" i="4"/>
  <c r="E573" i="4"/>
  <c r="C574" i="4"/>
  <c r="D574" i="4"/>
  <c r="G574" i="4"/>
  <c r="C575" i="4"/>
  <c r="F575" i="4"/>
  <c r="G575" i="4"/>
  <c r="E576" i="4"/>
  <c r="F576" i="4"/>
  <c r="D577" i="4"/>
  <c r="E577" i="4"/>
  <c r="C578" i="4"/>
  <c r="D578" i="4"/>
  <c r="G578" i="4"/>
  <c r="C579" i="4"/>
  <c r="F579" i="4"/>
  <c r="G579" i="4"/>
  <c r="E580" i="4"/>
  <c r="F580" i="4"/>
  <c r="D581" i="4"/>
  <c r="E581" i="4"/>
  <c r="C582" i="4"/>
  <c r="D582" i="4"/>
  <c r="G582" i="4"/>
  <c r="C583" i="4"/>
  <c r="F583" i="4"/>
  <c r="G583" i="4"/>
  <c r="E584" i="4"/>
  <c r="F584" i="4"/>
  <c r="D585" i="4"/>
  <c r="E585" i="4"/>
  <c r="C586" i="4"/>
  <c r="D586" i="4"/>
  <c r="G586" i="4"/>
  <c r="C587" i="4"/>
  <c r="F587" i="4"/>
  <c r="G587" i="4"/>
  <c r="E588" i="4"/>
  <c r="F588" i="4"/>
  <c r="D589" i="4"/>
  <c r="E589" i="4"/>
  <c r="C590" i="4"/>
  <c r="D590" i="4"/>
  <c r="G590" i="4"/>
  <c r="C591" i="4"/>
  <c r="F591" i="4"/>
  <c r="G591" i="4"/>
  <c r="E592" i="4"/>
  <c r="F592" i="4"/>
  <c r="D593" i="4"/>
  <c r="E593" i="4"/>
  <c r="C594" i="4"/>
  <c r="D594" i="4"/>
  <c r="G594" i="4"/>
  <c r="C595" i="4"/>
  <c r="F595" i="4"/>
  <c r="G595" i="4"/>
  <c r="E596" i="4"/>
  <c r="F596" i="4"/>
  <c r="D597" i="4"/>
  <c r="E597" i="4"/>
  <c r="C598" i="4"/>
  <c r="D598" i="4"/>
  <c r="G598" i="4"/>
  <c r="C599" i="4"/>
  <c r="F599" i="4"/>
  <c r="G599" i="4"/>
  <c r="E600" i="4"/>
  <c r="F600" i="4"/>
  <c r="D601" i="4"/>
  <c r="E601" i="4"/>
  <c r="C602" i="4"/>
  <c r="D602" i="4"/>
  <c r="G602" i="4"/>
  <c r="C603" i="4"/>
  <c r="F603" i="4"/>
  <c r="G603" i="4"/>
  <c r="E604" i="4"/>
  <c r="F604" i="4"/>
  <c r="D605" i="4"/>
  <c r="E605" i="4"/>
  <c r="C606" i="4"/>
  <c r="D606" i="4"/>
  <c r="G606" i="4"/>
  <c r="C607" i="4"/>
  <c r="F607" i="4"/>
  <c r="G607" i="4"/>
  <c r="E608" i="4"/>
  <c r="F608" i="4"/>
  <c r="D609" i="4"/>
  <c r="E609" i="4"/>
  <c r="C610" i="4"/>
  <c r="D610" i="4"/>
  <c r="G610" i="4"/>
  <c r="C611" i="4"/>
  <c r="F611" i="4"/>
  <c r="G611" i="4"/>
  <c r="E612" i="4"/>
  <c r="F612" i="4"/>
  <c r="D613" i="4"/>
  <c r="E613" i="4"/>
  <c r="C614" i="4"/>
  <c r="D614" i="4"/>
  <c r="G614" i="4"/>
  <c r="C615" i="4"/>
  <c r="F615" i="4"/>
  <c r="G615" i="4"/>
  <c r="E616" i="4"/>
  <c r="F616" i="4"/>
  <c r="D617" i="4"/>
  <c r="E617" i="4"/>
  <c r="C618" i="4"/>
  <c r="D618" i="4"/>
  <c r="G618" i="4"/>
  <c r="C619" i="4"/>
  <c r="F619" i="4"/>
  <c r="G619" i="4"/>
  <c r="E620" i="4"/>
  <c r="F620" i="4"/>
  <c r="D621" i="4"/>
  <c r="E621" i="4"/>
  <c r="C622" i="4"/>
  <c r="D622" i="4"/>
  <c r="G622" i="4"/>
  <c r="C623" i="4"/>
  <c r="F623" i="4"/>
  <c r="G623" i="4"/>
  <c r="E624" i="4"/>
  <c r="F624" i="4"/>
  <c r="D625" i="4"/>
  <c r="E625" i="4"/>
  <c r="C626" i="4"/>
  <c r="D626" i="4"/>
  <c r="G626" i="4"/>
  <c r="C627" i="4"/>
  <c r="F627" i="4"/>
  <c r="G627" i="4"/>
  <c r="E628" i="4"/>
  <c r="F628" i="4"/>
  <c r="D629" i="4"/>
  <c r="E629" i="4"/>
  <c r="F629" i="4"/>
  <c r="G629" i="4"/>
  <c r="C493" i="4"/>
  <c r="D493" i="4"/>
  <c r="F493" i="4"/>
  <c r="G496" i="4"/>
  <c r="I497" i="4"/>
  <c r="I499" i="4"/>
  <c r="C500" i="4"/>
  <c r="I500" i="4"/>
  <c r="G501" i="4"/>
  <c r="D502" i="4"/>
  <c r="E502" i="4"/>
  <c r="G505" i="4"/>
  <c r="I505" i="4"/>
  <c r="G506" i="4"/>
  <c r="C507" i="4"/>
  <c r="H507" i="4"/>
  <c r="F508" i="4"/>
  <c r="H509" i="4"/>
  <c r="E511" i="4"/>
  <c r="F512" i="4"/>
  <c r="C513" i="4"/>
  <c r="G514" i="4"/>
  <c r="C515" i="4"/>
  <c r="H515" i="4"/>
  <c r="C516" i="4"/>
  <c r="F516" i="4"/>
  <c r="D517" i="4"/>
  <c r="E519" i="4"/>
  <c r="G520" i="4"/>
  <c r="H522" i="4"/>
  <c r="E523" i="4"/>
  <c r="D526" i="4"/>
  <c r="H526" i="4"/>
  <c r="I527" i="4"/>
  <c r="C530" i="4"/>
  <c r="I530" i="4"/>
  <c r="E532" i="4"/>
  <c r="I532" i="4"/>
  <c r="I535" i="4"/>
  <c r="C539" i="4"/>
  <c r="I539" i="4"/>
  <c r="I543" i="4"/>
  <c r="H545" i="4"/>
  <c r="E546" i="4"/>
  <c r="F546" i="4"/>
  <c r="G546" i="4"/>
  <c r="G547" i="4"/>
  <c r="H548" i="4"/>
  <c r="C549" i="4"/>
  <c r="E549" i="4"/>
  <c r="H549" i="4"/>
  <c r="H550" i="4"/>
  <c r="F552" i="4"/>
  <c r="H553" i="4"/>
  <c r="M2" i="4"/>
  <c r="L19" i="24"/>
  <c r="J19" i="24"/>
  <c r="L41" i="24"/>
  <c r="L17" i="24"/>
  <c r="M39" i="24"/>
  <c r="J17" i="24"/>
  <c r="L40" i="24"/>
  <c r="H15" i="24"/>
  <c r="H13" i="24"/>
  <c r="H39" i="24"/>
  <c r="L39" i="24"/>
  <c r="K39" i="24"/>
  <c r="C456" i="4"/>
  <c r="C487" i="4"/>
  <c r="D456" i="4"/>
  <c r="D487" i="4"/>
  <c r="E456" i="4"/>
  <c r="E487" i="4"/>
  <c r="F456" i="4"/>
  <c r="F487" i="4"/>
  <c r="G456" i="4"/>
  <c r="H456" i="4"/>
  <c r="H487" i="4"/>
  <c r="C431" i="4"/>
  <c r="C462" i="4"/>
  <c r="D431" i="4"/>
  <c r="E431" i="4"/>
  <c r="E462" i="4"/>
  <c r="F431" i="4"/>
  <c r="F462" i="4"/>
  <c r="G431" i="4"/>
  <c r="G462" i="4"/>
  <c r="H431" i="4"/>
  <c r="H462" i="4"/>
  <c r="C432" i="4"/>
  <c r="C463" i="4"/>
  <c r="D432" i="4"/>
  <c r="D463" i="4"/>
  <c r="E432" i="4"/>
  <c r="E463" i="4"/>
  <c r="F432" i="4"/>
  <c r="F463" i="4"/>
  <c r="G432" i="4"/>
  <c r="G463" i="4"/>
  <c r="H432" i="4"/>
  <c r="H463" i="4"/>
  <c r="C433" i="4"/>
  <c r="C464" i="4"/>
  <c r="D433" i="4"/>
  <c r="D464" i="4"/>
  <c r="E433" i="4"/>
  <c r="E464" i="4"/>
  <c r="F433" i="4"/>
  <c r="F464" i="4"/>
  <c r="G433" i="4"/>
  <c r="G464" i="4"/>
  <c r="H433" i="4"/>
  <c r="H464" i="4"/>
  <c r="C434" i="4"/>
  <c r="C465" i="4"/>
  <c r="D434" i="4"/>
  <c r="D465" i="4"/>
  <c r="E434" i="4"/>
  <c r="E465" i="4"/>
  <c r="F434" i="4"/>
  <c r="F465" i="4"/>
  <c r="G434" i="4"/>
  <c r="G465" i="4"/>
  <c r="H434" i="4"/>
  <c r="H465" i="4"/>
  <c r="C435" i="4"/>
  <c r="C466" i="4"/>
  <c r="D435" i="4"/>
  <c r="D466" i="4"/>
  <c r="E435" i="4"/>
  <c r="E466" i="4"/>
  <c r="F435" i="4"/>
  <c r="F466" i="4"/>
  <c r="G435" i="4"/>
  <c r="G466" i="4"/>
  <c r="H435" i="4"/>
  <c r="H466" i="4"/>
  <c r="C436" i="4"/>
  <c r="C467" i="4"/>
  <c r="D436" i="4"/>
  <c r="D467" i="4"/>
  <c r="E436" i="4"/>
  <c r="E467" i="4"/>
  <c r="F436" i="4"/>
  <c r="F467" i="4"/>
  <c r="G436" i="4"/>
  <c r="G467" i="4"/>
  <c r="H436" i="4"/>
  <c r="C437" i="4"/>
  <c r="C468" i="4"/>
  <c r="D437" i="4"/>
  <c r="E437" i="4"/>
  <c r="E468" i="4"/>
  <c r="F437" i="4"/>
  <c r="F468" i="4"/>
  <c r="G437" i="4"/>
  <c r="G468" i="4"/>
  <c r="H437" i="4"/>
  <c r="C438" i="4"/>
  <c r="C469" i="4"/>
  <c r="D438" i="4"/>
  <c r="D469" i="4"/>
  <c r="E438" i="4"/>
  <c r="E469" i="4"/>
  <c r="F438" i="4"/>
  <c r="F469" i="4"/>
  <c r="G438" i="4"/>
  <c r="G469" i="4"/>
  <c r="H438" i="4"/>
  <c r="H469" i="4"/>
  <c r="C439" i="4"/>
  <c r="C470" i="4"/>
  <c r="D439" i="4"/>
  <c r="E439" i="4"/>
  <c r="E470" i="4"/>
  <c r="F439" i="4"/>
  <c r="F470" i="4"/>
  <c r="G439" i="4"/>
  <c r="G470" i="4"/>
  <c r="H439" i="4"/>
  <c r="H470" i="4"/>
  <c r="C440" i="4"/>
  <c r="D440" i="4"/>
  <c r="D471" i="4"/>
  <c r="E440" i="4"/>
  <c r="E471" i="4"/>
  <c r="F440" i="4"/>
  <c r="F471" i="4"/>
  <c r="G440" i="4"/>
  <c r="G471" i="4"/>
  <c r="H440" i="4"/>
  <c r="H471" i="4"/>
  <c r="C441" i="4"/>
  <c r="C472" i="4"/>
  <c r="D441" i="4"/>
  <c r="D472" i="4"/>
  <c r="E441" i="4"/>
  <c r="F441" i="4"/>
  <c r="F472" i="4"/>
  <c r="G441" i="4"/>
  <c r="G472" i="4"/>
  <c r="H441" i="4"/>
  <c r="H472" i="4"/>
  <c r="C442" i="4"/>
  <c r="C473" i="4"/>
  <c r="D442" i="4"/>
  <c r="D473" i="4"/>
  <c r="E442" i="4"/>
  <c r="E473" i="4"/>
  <c r="F442" i="4"/>
  <c r="G442" i="4"/>
  <c r="H442" i="4"/>
  <c r="H473" i="4"/>
  <c r="C443" i="4"/>
  <c r="C474" i="4"/>
  <c r="D443" i="4"/>
  <c r="E443" i="4"/>
  <c r="E474" i="4"/>
  <c r="F443" i="4"/>
  <c r="F474" i="4"/>
  <c r="G443" i="4"/>
  <c r="G474" i="4"/>
  <c r="H443" i="4"/>
  <c r="C444" i="4"/>
  <c r="C475" i="4"/>
  <c r="D444" i="4"/>
  <c r="D475" i="4"/>
  <c r="E444" i="4"/>
  <c r="F444" i="4"/>
  <c r="F475" i="4"/>
  <c r="G444" i="4"/>
  <c r="G475" i="4"/>
  <c r="H444" i="4"/>
  <c r="H475" i="4"/>
  <c r="C445" i="4"/>
  <c r="C476" i="4"/>
  <c r="D445" i="4"/>
  <c r="D476" i="4"/>
  <c r="E445" i="4"/>
  <c r="E476" i="4"/>
  <c r="F445" i="4"/>
  <c r="F476" i="4"/>
  <c r="G445" i="4"/>
  <c r="G476" i="4"/>
  <c r="H445" i="4"/>
  <c r="H476" i="4"/>
  <c r="C446" i="4"/>
  <c r="C477" i="4"/>
  <c r="D446" i="4"/>
  <c r="D477" i="4"/>
  <c r="E446" i="4"/>
  <c r="E477" i="4"/>
  <c r="F446" i="4"/>
  <c r="F477" i="4"/>
  <c r="G446" i="4"/>
  <c r="G477" i="4"/>
  <c r="H446" i="4"/>
  <c r="H477" i="4"/>
  <c r="C447" i="4"/>
  <c r="C478" i="4"/>
  <c r="D447" i="4"/>
  <c r="E447" i="4"/>
  <c r="E478" i="4"/>
  <c r="F447" i="4"/>
  <c r="F478" i="4"/>
  <c r="G447" i="4"/>
  <c r="G478" i="4"/>
  <c r="H447" i="4"/>
  <c r="C448" i="4"/>
  <c r="C479" i="4"/>
  <c r="D448" i="4"/>
  <c r="D479" i="4"/>
  <c r="E448" i="4"/>
  <c r="E479" i="4"/>
  <c r="F448" i="4"/>
  <c r="G448" i="4"/>
  <c r="G479" i="4"/>
  <c r="H448" i="4"/>
  <c r="H479" i="4"/>
  <c r="C449" i="4"/>
  <c r="C480" i="4"/>
  <c r="D449" i="4"/>
  <c r="D480" i="4"/>
  <c r="E449" i="4"/>
  <c r="E480" i="4"/>
  <c r="F449" i="4"/>
  <c r="F480" i="4"/>
  <c r="G449" i="4"/>
  <c r="G480" i="4"/>
  <c r="H449" i="4"/>
  <c r="H480" i="4"/>
  <c r="C450" i="4"/>
  <c r="C481" i="4"/>
  <c r="D450" i="4"/>
  <c r="D481" i="4"/>
  <c r="E450" i="4"/>
  <c r="E481" i="4"/>
  <c r="F450" i="4"/>
  <c r="F481" i="4"/>
  <c r="G450" i="4"/>
  <c r="G481" i="4"/>
  <c r="H450" i="4"/>
  <c r="H481" i="4"/>
  <c r="C451" i="4"/>
  <c r="C482" i="4"/>
  <c r="D451" i="4"/>
  <c r="D482" i="4"/>
  <c r="E451" i="4"/>
  <c r="E482" i="4"/>
  <c r="F451" i="4"/>
  <c r="F482" i="4"/>
  <c r="G451" i="4"/>
  <c r="G482" i="4"/>
  <c r="H451" i="4"/>
  <c r="H482" i="4"/>
  <c r="C452" i="4"/>
  <c r="C483" i="4"/>
  <c r="D452" i="4"/>
  <c r="D483" i="4"/>
  <c r="E452" i="4"/>
  <c r="E483" i="4"/>
  <c r="F452" i="4"/>
  <c r="F483" i="4"/>
  <c r="G452" i="4"/>
  <c r="G483" i="4"/>
  <c r="H452" i="4"/>
  <c r="H483" i="4"/>
  <c r="C453" i="4"/>
  <c r="C484" i="4"/>
  <c r="D453" i="4"/>
  <c r="E453" i="4"/>
  <c r="E484" i="4"/>
  <c r="F453" i="4"/>
  <c r="F484" i="4"/>
  <c r="G453" i="4"/>
  <c r="G484" i="4"/>
  <c r="H453" i="4"/>
  <c r="H484" i="4"/>
  <c r="C454" i="4"/>
  <c r="C485" i="4"/>
  <c r="D454" i="4"/>
  <c r="D485" i="4"/>
  <c r="E454" i="4"/>
  <c r="E485" i="4"/>
  <c r="F454" i="4"/>
  <c r="G454" i="4"/>
  <c r="G485" i="4"/>
  <c r="H454" i="4"/>
  <c r="H485" i="4"/>
  <c r="C455" i="4"/>
  <c r="C486" i="4"/>
  <c r="D455" i="4"/>
  <c r="D486" i="4"/>
  <c r="E455" i="4"/>
  <c r="E486" i="4"/>
  <c r="F455" i="4"/>
  <c r="F486" i="4"/>
  <c r="G455" i="4"/>
  <c r="G486" i="4"/>
  <c r="H455" i="4"/>
  <c r="H486" i="4"/>
  <c r="D430" i="4"/>
  <c r="D461" i="4"/>
  <c r="E430" i="4"/>
  <c r="E461" i="4"/>
  <c r="F430" i="4"/>
  <c r="F461" i="4"/>
  <c r="G430" i="4"/>
  <c r="H430" i="4"/>
  <c r="H461" i="4"/>
  <c r="C430" i="4"/>
  <c r="C461" i="4"/>
  <c r="M4" i="4"/>
  <c r="G706" i="4"/>
  <c r="D644" i="4"/>
  <c r="D1134" i="4"/>
  <c r="E1135" i="4"/>
  <c r="F1136" i="4"/>
  <c r="G1137" i="4"/>
  <c r="H1138" i="4"/>
  <c r="I1139" i="4"/>
  <c r="C1141" i="4"/>
  <c r="D1142" i="4"/>
  <c r="E1143" i="4"/>
  <c r="F1144" i="4"/>
  <c r="G1145" i="4"/>
  <c r="H1146" i="4"/>
  <c r="I1147" i="4"/>
  <c r="C1149" i="4"/>
  <c r="D1150" i="4"/>
  <c r="E1151" i="4"/>
  <c r="F1152" i="4"/>
  <c r="G1153" i="4"/>
  <c r="H1154" i="4"/>
  <c r="I1155" i="4"/>
  <c r="C1157" i="4"/>
  <c r="D1158" i="4"/>
  <c r="E1134" i="4"/>
  <c r="F1135" i="4"/>
  <c r="G1136" i="4"/>
  <c r="H1137" i="4"/>
  <c r="I1138" i="4"/>
  <c r="C1140" i="4"/>
  <c r="D1141" i="4"/>
  <c r="E1142" i="4"/>
  <c r="F1143" i="4"/>
  <c r="G1144" i="4"/>
  <c r="H1145" i="4"/>
  <c r="I1146" i="4"/>
  <c r="C1148" i="4"/>
  <c r="D1149" i="4"/>
  <c r="F1134" i="4"/>
  <c r="G1135" i="4"/>
  <c r="H1136" i="4"/>
  <c r="I1137" i="4"/>
  <c r="C1139" i="4"/>
  <c r="D1140" i="4"/>
  <c r="E1141" i="4"/>
  <c r="G1134" i="4"/>
  <c r="H1135" i="4"/>
  <c r="I1136" i="4"/>
  <c r="C1138" i="4"/>
  <c r="D1139" i="4"/>
  <c r="E1140" i="4"/>
  <c r="F1141" i="4"/>
  <c r="G1142" i="4"/>
  <c r="H1143" i="4"/>
  <c r="I1144" i="4"/>
  <c r="C1146" i="4"/>
  <c r="D1147" i="4"/>
  <c r="E1148" i="4"/>
  <c r="F1149" i="4"/>
  <c r="F1161" i="4"/>
  <c r="G1150" i="4"/>
  <c r="H1151" i="4"/>
  <c r="I1152" i="4"/>
  <c r="C1154" i="4"/>
  <c r="D1155" i="4"/>
  <c r="D1133" i="4"/>
  <c r="D1183" i="4"/>
  <c r="E1156" i="4"/>
  <c r="F1157" i="4"/>
  <c r="G1158" i="4"/>
  <c r="I1134" i="4"/>
  <c r="C1136" i="4"/>
  <c r="D1137" i="4"/>
  <c r="D1135" i="4"/>
  <c r="E1138" i="4"/>
  <c r="G1140" i="4"/>
  <c r="H1142" i="4"/>
  <c r="E1144" i="4"/>
  <c r="E1146" i="4"/>
  <c r="D1148" i="4"/>
  <c r="I1149" i="4"/>
  <c r="I1161" i="4"/>
  <c r="F1151" i="4"/>
  <c r="C1153" i="4"/>
  <c r="F1154" i="4"/>
  <c r="C1156" i="4"/>
  <c r="G1157" i="4"/>
  <c r="C1159" i="4"/>
  <c r="D1160" i="4"/>
  <c r="E1161" i="4"/>
  <c r="F1162" i="4"/>
  <c r="G1163" i="4"/>
  <c r="H1164" i="4"/>
  <c r="I1165" i="4"/>
  <c r="C1167" i="4"/>
  <c r="D1168" i="4"/>
  <c r="E1169" i="4"/>
  <c r="F1170" i="4"/>
  <c r="G1171" i="4"/>
  <c r="H1172" i="4"/>
  <c r="I1173" i="4"/>
  <c r="C1175" i="4"/>
  <c r="D1176" i="4"/>
  <c r="E1177" i="4"/>
  <c r="F1178" i="4"/>
  <c r="G1179" i="4"/>
  <c r="H1180" i="4"/>
  <c r="I1181" i="4"/>
  <c r="C1183" i="4"/>
  <c r="H49" i="24"/>
  <c r="D1184" i="4"/>
  <c r="E1185" i="4"/>
  <c r="F1186" i="4"/>
  <c r="G1187" i="4"/>
  <c r="H1188" i="4"/>
  <c r="I1189" i="4"/>
  <c r="C1191" i="4"/>
  <c r="D1192" i="4"/>
  <c r="E1193" i="4"/>
  <c r="F1194" i="4"/>
  <c r="G1195" i="4"/>
  <c r="H1196" i="4"/>
  <c r="I1197" i="4"/>
  <c r="I1135" i="4"/>
  <c r="F1138" i="4"/>
  <c r="H1140" i="4"/>
  <c r="I1142" i="4"/>
  <c r="H1144" i="4"/>
  <c r="F1146" i="4"/>
  <c r="F1148" i="4"/>
  <c r="C1150" i="4"/>
  <c r="G1151" i="4"/>
  <c r="D1153" i="4"/>
  <c r="G1154" i="4"/>
  <c r="D1156" i="4"/>
  <c r="H1157" i="4"/>
  <c r="D1159" i="4"/>
  <c r="E1160" i="4"/>
  <c r="G1162" i="4"/>
  <c r="H1163" i="4"/>
  <c r="I1164" i="4"/>
  <c r="C1166" i="4"/>
  <c r="D1167" i="4"/>
  <c r="E1168" i="4"/>
  <c r="F1169" i="4"/>
  <c r="G1170" i="4"/>
  <c r="H1171" i="4"/>
  <c r="I1172" i="4"/>
  <c r="C1174" i="4"/>
  <c r="D1175" i="4"/>
  <c r="E1176" i="4"/>
  <c r="F1177" i="4"/>
  <c r="G1178" i="4"/>
  <c r="H1179" i="4"/>
  <c r="I1180" i="4"/>
  <c r="C1182" i="4"/>
  <c r="E1184" i="4"/>
  <c r="F1185" i="4"/>
  <c r="G1186" i="4"/>
  <c r="H1187" i="4"/>
  <c r="I1188" i="4"/>
  <c r="C1190" i="4"/>
  <c r="D1191" i="4"/>
  <c r="E1192" i="4"/>
  <c r="F1193" i="4"/>
  <c r="G1194" i="4"/>
  <c r="H1195" i="4"/>
  <c r="I1196" i="4"/>
  <c r="C1198" i="4"/>
  <c r="E1133" i="4"/>
  <c r="D1136" i="4"/>
  <c r="G1138" i="4"/>
  <c r="I1140" i="4"/>
  <c r="C1143" i="4"/>
  <c r="C1145" i="4"/>
  <c r="G1146" i="4"/>
  <c r="G1148" i="4"/>
  <c r="E1150" i="4"/>
  <c r="I1151" i="4"/>
  <c r="E1153" i="4"/>
  <c r="I1154" i="4"/>
  <c r="F1156" i="4"/>
  <c r="I1157" i="4"/>
  <c r="E1159" i="4"/>
  <c r="F1160" i="4"/>
  <c r="G1161" i="4"/>
  <c r="H1162" i="4"/>
  <c r="I1163" i="4"/>
  <c r="C1165" i="4"/>
  <c r="D1166" i="4"/>
  <c r="E1167" i="4"/>
  <c r="F1168" i="4"/>
  <c r="G1169" i="4"/>
  <c r="H1170" i="4"/>
  <c r="I1171" i="4"/>
  <c r="C1173" i="4"/>
  <c r="D1174" i="4"/>
  <c r="E1175" i="4"/>
  <c r="F1176" i="4"/>
  <c r="G1177" i="4"/>
  <c r="H1178" i="4"/>
  <c r="I1179" i="4"/>
  <c r="C1181" i="4"/>
  <c r="D1182" i="4"/>
  <c r="E1183" i="4"/>
  <c r="F1184" i="4"/>
  <c r="G1185" i="4"/>
  <c r="H1186" i="4"/>
  <c r="I1187" i="4"/>
  <c r="C1189" i="4"/>
  <c r="D1190" i="4"/>
  <c r="E1191" i="4"/>
  <c r="F1192" i="4"/>
  <c r="G1193" i="4"/>
  <c r="H1194" i="4"/>
  <c r="I1195" i="4"/>
  <c r="C1197" i="4"/>
  <c r="D1198" i="4"/>
  <c r="F1133" i="4"/>
  <c r="E1136" i="4"/>
  <c r="E1139" i="4"/>
  <c r="G1141" i="4"/>
  <c r="D1143" i="4"/>
  <c r="D1145" i="4"/>
  <c r="C1147" i="4"/>
  <c r="H1148" i="4"/>
  <c r="F1150" i="4"/>
  <c r="C1152" i="4"/>
  <c r="F1153" i="4"/>
  <c r="C1155" i="4"/>
  <c r="C1133" i="4"/>
  <c r="G1156" i="4"/>
  <c r="C1158" i="4"/>
  <c r="F1159" i="4"/>
  <c r="G1160" i="4"/>
  <c r="H1161" i="4"/>
  <c r="I1162" i="4"/>
  <c r="C1164" i="4"/>
  <c r="D1165" i="4"/>
  <c r="E1166" i="4"/>
  <c r="F1167" i="4"/>
  <c r="G1168" i="4"/>
  <c r="H1169" i="4"/>
  <c r="I1170" i="4"/>
  <c r="C1172" i="4"/>
  <c r="D1173" i="4"/>
  <c r="E1174" i="4"/>
  <c r="F1175" i="4"/>
  <c r="G1176" i="4"/>
  <c r="H1177" i="4"/>
  <c r="I1178" i="4"/>
  <c r="C1180" i="4"/>
  <c r="D1181" i="4"/>
  <c r="E1182" i="4"/>
  <c r="F1183" i="4"/>
  <c r="K49" i="24"/>
  <c r="G1184" i="4"/>
  <c r="H1185" i="4"/>
  <c r="I1186" i="4"/>
  <c r="C1188" i="4"/>
  <c r="D1189" i="4"/>
  <c r="E1190" i="4"/>
  <c r="F1191" i="4"/>
  <c r="G1192" i="4"/>
  <c r="H1193" i="4"/>
  <c r="I1194" i="4"/>
  <c r="C1196" i="4"/>
  <c r="D1197" i="4"/>
  <c r="E1198" i="4"/>
  <c r="G1133" i="4"/>
  <c r="C1137" i="4"/>
  <c r="F1139" i="4"/>
  <c r="H1141" i="4"/>
  <c r="G1143" i="4"/>
  <c r="E1145" i="4"/>
  <c r="E1147" i="4"/>
  <c r="I1148" i="4"/>
  <c r="H1150" i="4"/>
  <c r="D1152" i="4"/>
  <c r="H1153" i="4"/>
  <c r="E1155" i="4"/>
  <c r="H1156" i="4"/>
  <c r="E1158" i="4"/>
  <c r="G1159" i="4"/>
  <c r="H1160" i="4"/>
  <c r="C1163" i="4"/>
  <c r="D1164" i="4"/>
  <c r="E1165" i="4"/>
  <c r="F1166" i="4"/>
  <c r="G1167" i="4"/>
  <c r="H1168" i="4"/>
  <c r="I1169" i="4"/>
  <c r="C1171" i="4"/>
  <c r="D1172" i="4"/>
  <c r="E1173" i="4"/>
  <c r="F1174" i="4"/>
  <c r="G1175" i="4"/>
  <c r="H1176" i="4"/>
  <c r="I1177" i="4"/>
  <c r="C1179" i="4"/>
  <c r="D1180" i="4"/>
  <c r="E1181" i="4"/>
  <c r="F1182" i="4"/>
  <c r="G1183" i="4"/>
  <c r="H1184" i="4"/>
  <c r="I1185" i="4"/>
  <c r="C1187" i="4"/>
  <c r="D1188" i="4"/>
  <c r="E1189" i="4"/>
  <c r="F1190" i="4"/>
  <c r="G1191" i="4"/>
  <c r="H1192" i="4"/>
  <c r="I1193" i="4"/>
  <c r="C1195" i="4"/>
  <c r="D1196" i="4"/>
  <c r="E1197" i="4"/>
  <c r="F1198" i="4"/>
  <c r="H1133" i="4"/>
  <c r="C1134" i="4"/>
  <c r="E1137" i="4"/>
  <c r="G1139" i="4"/>
  <c r="I1141" i="4"/>
  <c r="I1143" i="4"/>
  <c r="F1145" i="4"/>
  <c r="F1147" i="4"/>
  <c r="E1149" i="4"/>
  <c r="I1150" i="4"/>
  <c r="E1152" i="4"/>
  <c r="I1153" i="4"/>
  <c r="F1155" i="4"/>
  <c r="I1156" i="4"/>
  <c r="F1158" i="4"/>
  <c r="H1159" i="4"/>
  <c r="I1160" i="4"/>
  <c r="C1162" i="4"/>
  <c r="D1163" i="4"/>
  <c r="E1164" i="4"/>
  <c r="F1165" i="4"/>
  <c r="G1166" i="4"/>
  <c r="H1167" i="4"/>
  <c r="I1168" i="4"/>
  <c r="C1170" i="4"/>
  <c r="D1171" i="4"/>
  <c r="E1172" i="4"/>
  <c r="F1173" i="4"/>
  <c r="G1174" i="4"/>
  <c r="H1175" i="4"/>
  <c r="I1176" i="4"/>
  <c r="C1178" i="4"/>
  <c r="D1179" i="4"/>
  <c r="E1180" i="4"/>
  <c r="F1181" i="4"/>
  <c r="G1182" i="4"/>
  <c r="H1183" i="4"/>
  <c r="M49" i="24"/>
  <c r="I1184" i="4"/>
  <c r="C1186" i="4"/>
  <c r="D1187" i="4"/>
  <c r="E1188" i="4"/>
  <c r="F1189" i="4"/>
  <c r="G1190" i="4"/>
  <c r="H1191" i="4"/>
  <c r="I1192" i="4"/>
  <c r="C1194" i="4"/>
  <c r="D1195" i="4"/>
  <c r="E1196" i="4"/>
  <c r="F1197" i="4"/>
  <c r="G1198" i="4"/>
  <c r="I1133" i="4"/>
  <c r="F1137" i="4"/>
  <c r="I1145" i="4"/>
  <c r="G1152" i="4"/>
  <c r="H1158" i="4"/>
  <c r="E1163" i="4"/>
  <c r="I1167" i="4"/>
  <c r="F1172" i="4"/>
  <c r="C1177" i="4"/>
  <c r="G1181" i="4"/>
  <c r="D1186" i="4"/>
  <c r="H1190" i="4"/>
  <c r="E1195" i="4"/>
  <c r="D1138" i="4"/>
  <c r="D1146" i="4"/>
  <c r="H1152" i="4"/>
  <c r="I1158" i="4"/>
  <c r="F1163" i="4"/>
  <c r="C1168" i="4"/>
  <c r="G1172" i="4"/>
  <c r="D1177" i="4"/>
  <c r="H1181" i="4"/>
  <c r="E1186" i="4"/>
  <c r="I1190" i="4"/>
  <c r="F1195" i="4"/>
  <c r="H1139" i="4"/>
  <c r="G1147" i="4"/>
  <c r="D1154" i="4"/>
  <c r="I1159" i="4"/>
  <c r="F1164" i="4"/>
  <c r="C1169" i="4"/>
  <c r="G1173" i="4"/>
  <c r="D1178" i="4"/>
  <c r="H1182" i="4"/>
  <c r="E1187" i="4"/>
  <c r="I1191" i="4"/>
  <c r="F1196" i="4"/>
  <c r="F1140" i="4"/>
  <c r="H1147" i="4"/>
  <c r="E1154" i="4"/>
  <c r="C1160" i="4"/>
  <c r="G1164" i="4"/>
  <c r="D1169" i="4"/>
  <c r="H1173" i="4"/>
  <c r="E1178" i="4"/>
  <c r="I1182" i="4"/>
  <c r="F1187" i="4"/>
  <c r="C1192" i="4"/>
  <c r="G1196" i="4"/>
  <c r="C1142" i="4"/>
  <c r="G1149" i="4"/>
  <c r="G1155" i="4"/>
  <c r="C1161" i="4"/>
  <c r="G1165" i="4"/>
  <c r="D1170" i="4"/>
  <c r="H1174" i="4"/>
  <c r="E1179" i="4"/>
  <c r="I1183" i="4"/>
  <c r="F1188" i="4"/>
  <c r="C1193" i="4"/>
  <c r="G1197" i="4"/>
  <c r="F1142" i="4"/>
  <c r="H1149" i="4"/>
  <c r="H1155" i="4"/>
  <c r="D1161" i="4"/>
  <c r="H1165" i="4"/>
  <c r="E1170" i="4"/>
  <c r="I1174" i="4"/>
  <c r="F1179" i="4"/>
  <c r="C1184" i="4"/>
  <c r="G1188" i="4"/>
  <c r="D1193" i="4"/>
  <c r="H1197" i="4"/>
  <c r="C1144" i="4"/>
  <c r="H1166" i="4"/>
  <c r="C1185" i="4"/>
  <c r="D1144" i="4"/>
  <c r="I1166" i="4"/>
  <c r="D1185" i="4"/>
  <c r="C1151" i="4"/>
  <c r="E1171" i="4"/>
  <c r="G1189" i="4"/>
  <c r="D1151" i="4"/>
  <c r="F1171" i="4"/>
  <c r="H1189" i="4"/>
  <c r="D1157" i="4"/>
  <c r="I1175" i="4"/>
  <c r="D1194" i="4"/>
  <c r="E1157" i="4"/>
  <c r="C1176" i="4"/>
  <c r="E1194" i="4"/>
  <c r="H1134" i="4"/>
  <c r="D1162" i="4"/>
  <c r="F1180" i="4"/>
  <c r="H1198" i="4"/>
  <c r="C1135" i="4"/>
  <c r="I538" i="4"/>
  <c r="E1162" i="4"/>
  <c r="G1180" i="4"/>
  <c r="G528" i="4"/>
  <c r="I1198" i="4"/>
  <c r="I493" i="4"/>
  <c r="G539" i="4"/>
  <c r="I558" i="4"/>
  <c r="H558" i="4"/>
  <c r="H551" i="4"/>
  <c r="I529" i="4"/>
  <c r="H516" i="4"/>
  <c r="G495" i="4"/>
  <c r="I508" i="4"/>
  <c r="H520" i="4"/>
  <c r="H556" i="4"/>
  <c r="G541" i="4"/>
  <c r="G534" i="4"/>
  <c r="I533" i="4"/>
  <c r="G522" i="4"/>
  <c r="H532" i="4"/>
  <c r="I525" i="4"/>
  <c r="H500" i="4"/>
  <c r="G531" i="4"/>
  <c r="G530" i="4"/>
  <c r="G545" i="4"/>
  <c r="G521" i="4"/>
  <c r="H555" i="4"/>
  <c r="G523" i="4"/>
  <c r="H554" i="4"/>
  <c r="H543" i="4"/>
  <c r="I521" i="4"/>
  <c r="G542" i="4"/>
  <c r="G515" i="4"/>
  <c r="G555" i="4"/>
  <c r="I517" i="4"/>
  <c r="H546" i="4"/>
  <c r="G507" i="4"/>
  <c r="H547" i="4"/>
  <c r="G519" i="4"/>
  <c r="G494" i="4"/>
  <c r="I501" i="4"/>
  <c r="H496" i="4"/>
  <c r="I524" i="4"/>
  <c r="G511" i="4"/>
  <c r="G554" i="4"/>
  <c r="H539" i="4"/>
  <c r="H512" i="4"/>
  <c r="I551" i="4"/>
  <c r="H536" i="4"/>
  <c r="H523" i="4"/>
  <c r="I548" i="4"/>
  <c r="G513" i="4"/>
  <c r="H557" i="4"/>
  <c r="H528" i="4"/>
  <c r="I509" i="4"/>
  <c r="G550" i="4"/>
  <c r="H531" i="4"/>
  <c r="I516" i="4"/>
  <c r="H524" i="4"/>
  <c r="I547" i="4"/>
  <c r="H504" i="4"/>
  <c r="I504" i="4"/>
  <c r="G498" i="4"/>
  <c r="I537" i="4"/>
  <c r="I552" i="4"/>
  <c r="G499" i="4"/>
  <c r="G543" i="4"/>
  <c r="H508" i="4"/>
  <c r="I544" i="4"/>
  <c r="G538" i="4"/>
  <c r="G540" i="4"/>
  <c r="G556" i="4"/>
  <c r="C829" i="4"/>
  <c r="C1064" i="4"/>
  <c r="D1065" i="4"/>
  <c r="E1066" i="4"/>
  <c r="F1067" i="4"/>
  <c r="G1068" i="4"/>
  <c r="H1069" i="4"/>
  <c r="I1070" i="4"/>
  <c r="C1072" i="4"/>
  <c r="D1073" i="4"/>
  <c r="E1074" i="4"/>
  <c r="F1075" i="4"/>
  <c r="G1076" i="4"/>
  <c r="H1077" i="4"/>
  <c r="I1078" i="4"/>
  <c r="C1080" i="4"/>
  <c r="D1081" i="4"/>
  <c r="E1082" i="4"/>
  <c r="F1083" i="4"/>
  <c r="G1084" i="4"/>
  <c r="H1085" i="4"/>
  <c r="I1086" i="4"/>
  <c r="C1088" i="4"/>
  <c r="D1089" i="4"/>
  <c r="E1090" i="4"/>
  <c r="F1091" i="4"/>
  <c r="G1092" i="4"/>
  <c r="H1093" i="4"/>
  <c r="I1094" i="4"/>
  <c r="C1096" i="4"/>
  <c r="D1097" i="4"/>
  <c r="E1098" i="4"/>
  <c r="F1099" i="4"/>
  <c r="G1100" i="4"/>
  <c r="H1101" i="4"/>
  <c r="I1102" i="4"/>
  <c r="C1104" i="4"/>
  <c r="D1105" i="4"/>
  <c r="E1106" i="4"/>
  <c r="F1107" i="4"/>
  <c r="G1108" i="4"/>
  <c r="H1109" i="4"/>
  <c r="I1110" i="4"/>
  <c r="C1112" i="4"/>
  <c r="H60" i="24"/>
  <c r="D1113" i="4"/>
  <c r="E1114" i="4"/>
  <c r="F1115" i="4"/>
  <c r="G1116" i="4"/>
  <c r="H1117" i="4"/>
  <c r="I1118" i="4"/>
  <c r="C1120" i="4"/>
  <c r="D1121" i="4"/>
  <c r="E1122" i="4"/>
  <c r="F1123" i="4"/>
  <c r="G1124" i="4"/>
  <c r="H1125" i="4"/>
  <c r="I1126" i="4"/>
  <c r="D1062" i="4"/>
  <c r="C1063" i="4"/>
  <c r="D1064" i="4"/>
  <c r="E1065" i="4"/>
  <c r="F1066" i="4"/>
  <c r="G1067" i="4"/>
  <c r="H1068" i="4"/>
  <c r="I1069" i="4"/>
  <c r="C1071" i="4"/>
  <c r="D1072" i="4"/>
  <c r="E1073" i="4"/>
  <c r="F1074" i="4"/>
  <c r="G1075" i="4"/>
  <c r="H1076" i="4"/>
  <c r="I1077" i="4"/>
  <c r="C1079" i="4"/>
  <c r="D1080" i="4"/>
  <c r="E1081" i="4"/>
  <c r="F1082" i="4"/>
  <c r="G1083" i="4"/>
  <c r="H1084" i="4"/>
  <c r="I1085" i="4"/>
  <c r="C1087" i="4"/>
  <c r="D1088" i="4"/>
  <c r="E1089" i="4"/>
  <c r="F1090" i="4"/>
  <c r="G1091" i="4"/>
  <c r="H1092" i="4"/>
  <c r="I1093" i="4"/>
  <c r="C1095" i="4"/>
  <c r="D1096" i="4"/>
  <c r="E1097" i="4"/>
  <c r="F1098" i="4"/>
  <c r="G1099" i="4"/>
  <c r="H1100" i="4"/>
  <c r="I1101" i="4"/>
  <c r="C1103" i="4"/>
  <c r="D1104" i="4"/>
  <c r="E1105" i="4"/>
  <c r="F1106" i="4"/>
  <c r="G1107" i="4"/>
  <c r="H1108" i="4"/>
  <c r="I1109" i="4"/>
  <c r="C1111" i="4"/>
  <c r="D1112" i="4"/>
  <c r="I60" i="24"/>
  <c r="E1113" i="4"/>
  <c r="F1114" i="4"/>
  <c r="G1115" i="4"/>
  <c r="H1116" i="4"/>
  <c r="I1117" i="4"/>
  <c r="C1119" i="4"/>
  <c r="D1120" i="4"/>
  <c r="E1121" i="4"/>
  <c r="F1122" i="4"/>
  <c r="G1123" i="4"/>
  <c r="H1124" i="4"/>
  <c r="I1125" i="4"/>
  <c r="C1127" i="4"/>
  <c r="E1062" i="4"/>
  <c r="D1063" i="4"/>
  <c r="E1064" i="4"/>
  <c r="F1065" i="4"/>
  <c r="G1066" i="4"/>
  <c r="H1067" i="4"/>
  <c r="I1068" i="4"/>
  <c r="C1070" i="4"/>
  <c r="D1071" i="4"/>
  <c r="E1072" i="4"/>
  <c r="F1073" i="4"/>
  <c r="G1074" i="4"/>
  <c r="H1075" i="4"/>
  <c r="I1076" i="4"/>
  <c r="C1078" i="4"/>
  <c r="D1079" i="4"/>
  <c r="E1080" i="4"/>
  <c r="F1081" i="4"/>
  <c r="G1082" i="4"/>
  <c r="H1083" i="4"/>
  <c r="I1084" i="4"/>
  <c r="C1086" i="4"/>
  <c r="D1087" i="4"/>
  <c r="E1088" i="4"/>
  <c r="F1089" i="4"/>
  <c r="G1090" i="4"/>
  <c r="H1091" i="4"/>
  <c r="I1092" i="4"/>
  <c r="C1094" i="4"/>
  <c r="D1095" i="4"/>
  <c r="E1096" i="4"/>
  <c r="F1097" i="4"/>
  <c r="G1098" i="4"/>
  <c r="H1099" i="4"/>
  <c r="I1100" i="4"/>
  <c r="C1102" i="4"/>
  <c r="D1103" i="4"/>
  <c r="E1104" i="4"/>
  <c r="F1105" i="4"/>
  <c r="G1106" i="4"/>
  <c r="H1107" i="4"/>
  <c r="I1108" i="4"/>
  <c r="C1110" i="4"/>
  <c r="D1111" i="4"/>
  <c r="E1112" i="4"/>
  <c r="J60" i="24"/>
  <c r="F1113" i="4"/>
  <c r="G1114" i="4"/>
  <c r="H1115" i="4"/>
  <c r="I1116" i="4"/>
  <c r="C1118" i="4"/>
  <c r="D1119" i="4"/>
  <c r="E1120" i="4"/>
  <c r="F1121" i="4"/>
  <c r="G1122" i="4"/>
  <c r="H1123" i="4"/>
  <c r="I1124" i="4"/>
  <c r="C1126" i="4"/>
  <c r="D1127" i="4"/>
  <c r="F1062" i="4"/>
  <c r="E1063" i="4"/>
  <c r="F1064" i="4"/>
  <c r="G1065" i="4"/>
  <c r="H1066" i="4"/>
  <c r="I1067" i="4"/>
  <c r="C1069" i="4"/>
  <c r="D1070" i="4"/>
  <c r="E1071" i="4"/>
  <c r="F1072" i="4"/>
  <c r="G1073" i="4"/>
  <c r="H1074" i="4"/>
  <c r="I1075" i="4"/>
  <c r="C1077" i="4"/>
  <c r="D1078" i="4"/>
  <c r="E1079" i="4"/>
  <c r="F1080" i="4"/>
  <c r="G1081" i="4"/>
  <c r="H1082" i="4"/>
  <c r="I1083" i="4"/>
  <c r="C1085" i="4"/>
  <c r="D1086" i="4"/>
  <c r="E1087" i="4"/>
  <c r="F1088" i="4"/>
  <c r="G1089" i="4"/>
  <c r="H1090" i="4"/>
  <c r="I1091" i="4"/>
  <c r="C1093" i="4"/>
  <c r="D1094" i="4"/>
  <c r="E1095" i="4"/>
  <c r="F1096" i="4"/>
  <c r="G1097" i="4"/>
  <c r="H1098" i="4"/>
  <c r="I1099" i="4"/>
  <c r="C1101" i="4"/>
  <c r="D1102" i="4"/>
  <c r="E1103" i="4"/>
  <c r="F1104" i="4"/>
  <c r="G1105" i="4"/>
  <c r="H1106" i="4"/>
  <c r="I1107" i="4"/>
  <c r="C1109" i="4"/>
  <c r="D1110" i="4"/>
  <c r="E1111" i="4"/>
  <c r="F1112" i="4"/>
  <c r="K60" i="24"/>
  <c r="G1113" i="4"/>
  <c r="H1114" i="4"/>
  <c r="I1115" i="4"/>
  <c r="C1117" i="4"/>
  <c r="D1118" i="4"/>
  <c r="E1119" i="4"/>
  <c r="F1120" i="4"/>
  <c r="G1121" i="4"/>
  <c r="H1122" i="4"/>
  <c r="I1123" i="4"/>
  <c r="C1125" i="4"/>
  <c r="D1126" i="4"/>
  <c r="E1127" i="4"/>
  <c r="G1062" i="4"/>
  <c r="G1063" i="4"/>
  <c r="H1064" i="4"/>
  <c r="I1065" i="4"/>
  <c r="C1067" i="4"/>
  <c r="D1068" i="4"/>
  <c r="E1069" i="4"/>
  <c r="F1070" i="4"/>
  <c r="G1071" i="4"/>
  <c r="H1072" i="4"/>
  <c r="I1073" i="4"/>
  <c r="C1075" i="4"/>
  <c r="D1076" i="4"/>
  <c r="E1077" i="4"/>
  <c r="F1078" i="4"/>
  <c r="G1079" i="4"/>
  <c r="H1080" i="4"/>
  <c r="I1081" i="4"/>
  <c r="C1083" i="4"/>
  <c r="D1084" i="4"/>
  <c r="E1085" i="4"/>
  <c r="F1086" i="4"/>
  <c r="G1087" i="4"/>
  <c r="H1088" i="4"/>
  <c r="I1089" i="4"/>
  <c r="C1091" i="4"/>
  <c r="D1092" i="4"/>
  <c r="E1093" i="4"/>
  <c r="F1094" i="4"/>
  <c r="G1095" i="4"/>
  <c r="H1096" i="4"/>
  <c r="I1097" i="4"/>
  <c r="C1099" i="4"/>
  <c r="D1100" i="4"/>
  <c r="E1101" i="4"/>
  <c r="F1102" i="4"/>
  <c r="G1103" i="4"/>
  <c r="H1104" i="4"/>
  <c r="I1105" i="4"/>
  <c r="C1107" i="4"/>
  <c r="D1108" i="4"/>
  <c r="E1109" i="4"/>
  <c r="F1110" i="4"/>
  <c r="G1111" i="4"/>
  <c r="H1112" i="4"/>
  <c r="M60" i="24"/>
  <c r="I1113" i="4"/>
  <c r="C1115" i="4"/>
  <c r="D1116" i="4"/>
  <c r="E1117" i="4"/>
  <c r="F1118" i="4"/>
  <c r="G1119" i="4"/>
  <c r="H1120" i="4"/>
  <c r="I1121" i="4"/>
  <c r="C1123" i="4"/>
  <c r="D1124" i="4"/>
  <c r="E1125" i="4"/>
  <c r="F1126" i="4"/>
  <c r="G1127" i="4"/>
  <c r="I1062" i="4"/>
  <c r="H1063" i="4"/>
  <c r="I1064" i="4"/>
  <c r="C1066" i="4"/>
  <c r="D1067" i="4"/>
  <c r="E1068" i="4"/>
  <c r="F1069" i="4"/>
  <c r="G1070" i="4"/>
  <c r="H1071" i="4"/>
  <c r="I1072" i="4"/>
  <c r="C1074" i="4"/>
  <c r="D1075" i="4"/>
  <c r="E1076" i="4"/>
  <c r="F1077" i="4"/>
  <c r="G1078" i="4"/>
  <c r="H1079" i="4"/>
  <c r="I1080" i="4"/>
  <c r="C1082" i="4"/>
  <c r="D1083" i="4"/>
  <c r="E1084" i="4"/>
  <c r="F1085" i="4"/>
  <c r="G1086" i="4"/>
  <c r="H1087" i="4"/>
  <c r="I1088" i="4"/>
  <c r="C1090" i="4"/>
  <c r="D1091" i="4"/>
  <c r="E1092" i="4"/>
  <c r="F1093" i="4"/>
  <c r="G1094" i="4"/>
  <c r="H1095" i="4"/>
  <c r="I1096" i="4"/>
  <c r="C1098" i="4"/>
  <c r="D1099" i="4"/>
  <c r="E1100" i="4"/>
  <c r="F1101" i="4"/>
  <c r="G1102" i="4"/>
  <c r="H1103" i="4"/>
  <c r="I1104" i="4"/>
  <c r="C1106" i="4"/>
  <c r="D1107" i="4"/>
  <c r="E1108" i="4"/>
  <c r="F1109" i="4"/>
  <c r="G1110" i="4"/>
  <c r="H1111" i="4"/>
  <c r="I1112" i="4"/>
  <c r="N60" i="24"/>
  <c r="C1114" i="4"/>
  <c r="D1115" i="4"/>
  <c r="E1116" i="4"/>
  <c r="F1117" i="4"/>
  <c r="G1118" i="4"/>
  <c r="H1119" i="4"/>
  <c r="I1120" i="4"/>
  <c r="C1122" i="4"/>
  <c r="D1123" i="4"/>
  <c r="E1124" i="4"/>
  <c r="F1125" i="4"/>
  <c r="G1126" i="4"/>
  <c r="H1127" i="4"/>
  <c r="C1062" i="4"/>
  <c r="I1066" i="4"/>
  <c r="F1071" i="4"/>
  <c r="C1076" i="4"/>
  <c r="G1080" i="4"/>
  <c r="D1085" i="4"/>
  <c r="H1089" i="4"/>
  <c r="E1094" i="4"/>
  <c r="I1098" i="4"/>
  <c r="F1103" i="4"/>
  <c r="C1108" i="4"/>
  <c r="G1112" i="4"/>
  <c r="L60" i="24"/>
  <c r="D1117" i="4"/>
  <c r="H1121" i="4"/>
  <c r="E1126" i="4"/>
  <c r="E1067" i="4"/>
  <c r="I1071" i="4"/>
  <c r="F1076" i="4"/>
  <c r="C1081" i="4"/>
  <c r="G1085" i="4"/>
  <c r="D1090" i="4"/>
  <c r="H1094" i="4"/>
  <c r="E1099" i="4"/>
  <c r="I1103" i="4"/>
  <c r="F1108" i="4"/>
  <c r="C1113" i="4"/>
  <c r="G1117" i="4"/>
  <c r="D1122" i="4"/>
  <c r="H1126" i="4"/>
  <c r="F1063" i="4"/>
  <c r="C1068" i="4"/>
  <c r="G1072" i="4"/>
  <c r="D1077" i="4"/>
  <c r="H1081" i="4"/>
  <c r="E1086" i="4"/>
  <c r="I1090" i="4"/>
  <c r="F1095" i="4"/>
  <c r="C1100" i="4"/>
  <c r="G1104" i="4"/>
  <c r="D1109" i="4"/>
  <c r="H1113" i="4"/>
  <c r="E1118" i="4"/>
  <c r="I1122" i="4"/>
  <c r="F1127" i="4"/>
  <c r="I1063" i="4"/>
  <c r="F1068" i="4"/>
  <c r="C1073" i="4"/>
  <c r="G1077" i="4"/>
  <c r="D1082" i="4"/>
  <c r="H1086" i="4"/>
  <c r="E1091" i="4"/>
  <c r="I1095" i="4"/>
  <c r="F1100" i="4"/>
  <c r="C1105" i="4"/>
  <c r="G1109" i="4"/>
  <c r="D1114" i="4"/>
  <c r="H1118" i="4"/>
  <c r="E1123" i="4"/>
  <c r="I1127" i="4"/>
  <c r="G1064" i="4"/>
  <c r="D1069" i="4"/>
  <c r="H1073" i="4"/>
  <c r="E1078" i="4"/>
  <c r="J61" i="24"/>
  <c r="I1082" i="4"/>
  <c r="F1087" i="4"/>
  <c r="C1092" i="4"/>
  <c r="G1096" i="4"/>
  <c r="D1101" i="4"/>
  <c r="H1105" i="4"/>
  <c r="E1110" i="4"/>
  <c r="I1114" i="4"/>
  <c r="F1119" i="4"/>
  <c r="C1124" i="4"/>
  <c r="H1062" i="4"/>
  <c r="C1065" i="4"/>
  <c r="G1069" i="4"/>
  <c r="D1074" i="4"/>
  <c r="H1078" i="4"/>
  <c r="M61" i="24"/>
  <c r="E1083" i="4"/>
  <c r="I1087" i="4"/>
  <c r="F1092" i="4"/>
  <c r="C1097" i="4"/>
  <c r="G1101" i="4"/>
  <c r="D1106" i="4"/>
  <c r="H1110" i="4"/>
  <c r="E1115" i="4"/>
  <c r="I1119" i="4"/>
  <c r="F1124" i="4"/>
  <c r="F1079" i="4"/>
  <c r="H1097" i="4"/>
  <c r="C1116" i="4"/>
  <c r="I1079" i="4"/>
  <c r="D1098" i="4"/>
  <c r="F1116" i="4"/>
  <c r="H1065" i="4"/>
  <c r="C1084" i="4"/>
  <c r="E1102" i="4"/>
  <c r="G1120" i="4"/>
  <c r="D1066" i="4"/>
  <c r="F1084" i="4"/>
  <c r="H1102" i="4"/>
  <c r="C1121" i="4"/>
  <c r="E1070" i="4"/>
  <c r="G1088" i="4"/>
  <c r="I1106" i="4"/>
  <c r="D1125" i="4"/>
  <c r="H1070" i="4"/>
  <c r="C1089" i="4"/>
  <c r="E1107" i="4"/>
  <c r="G1125" i="4"/>
  <c r="I1074" i="4"/>
  <c r="E1075" i="4"/>
  <c r="D1093" i="4"/>
  <c r="G1093" i="4"/>
  <c r="F1111" i="4"/>
  <c r="I1111" i="4"/>
  <c r="I710" i="4"/>
  <c r="G732" i="4"/>
  <c r="I742" i="4"/>
  <c r="G716" i="4"/>
  <c r="H737" i="4"/>
  <c r="H721" i="4"/>
  <c r="I762" i="4"/>
  <c r="G708" i="4"/>
  <c r="I709" i="4"/>
  <c r="I719" i="4"/>
  <c r="H754" i="4"/>
  <c r="H728" i="4"/>
  <c r="G751" i="4"/>
  <c r="G711" i="4"/>
  <c r="G766" i="4"/>
  <c r="I722" i="4"/>
  <c r="H749" i="4"/>
  <c r="G740" i="4"/>
  <c r="H768" i="4"/>
  <c r="G752" i="4"/>
  <c r="G762" i="4"/>
  <c r="H764" i="4"/>
  <c r="I746" i="4"/>
  <c r="I749" i="4"/>
  <c r="I713" i="4"/>
  <c r="G756" i="4"/>
  <c r="G755" i="4"/>
  <c r="G712" i="4"/>
  <c r="G720" i="4"/>
  <c r="H729" i="4"/>
  <c r="I725" i="4"/>
  <c r="I730" i="4"/>
  <c r="G749" i="4"/>
  <c r="G754" i="4"/>
  <c r="G728" i="4"/>
  <c r="G735" i="4"/>
  <c r="H760" i="4"/>
  <c r="H712" i="4"/>
  <c r="G736" i="4"/>
  <c r="G753" i="4"/>
  <c r="H745" i="4"/>
  <c r="H720" i="4"/>
  <c r="G743" i="4"/>
  <c r="H763" i="4"/>
  <c r="G741" i="4"/>
  <c r="I714" i="4"/>
  <c r="I738" i="4"/>
  <c r="H717" i="4"/>
  <c r="I733" i="4"/>
  <c r="H756" i="4"/>
  <c r="H725" i="4"/>
  <c r="I734" i="4"/>
  <c r="I712" i="4"/>
  <c r="H709" i="4"/>
  <c r="H752" i="4"/>
  <c r="H736" i="4"/>
  <c r="H713" i="4"/>
  <c r="I737" i="4"/>
  <c r="G715" i="4"/>
  <c r="G763" i="4"/>
  <c r="G767" i="4"/>
  <c r="G719" i="4"/>
  <c r="H744" i="4"/>
  <c r="G759" i="4"/>
  <c r="I721" i="4"/>
  <c r="I706" i="4"/>
  <c r="I760" i="4"/>
  <c r="G724" i="4"/>
  <c r="I764" i="4"/>
  <c r="I745" i="4"/>
  <c r="I757" i="4"/>
  <c r="G727" i="4"/>
  <c r="I765" i="4"/>
  <c r="I752" i="4"/>
  <c r="G744" i="4"/>
  <c r="I718" i="4"/>
  <c r="I756" i="4"/>
  <c r="G731" i="4"/>
  <c r="I729" i="4"/>
  <c r="H733" i="4"/>
  <c r="G769" i="4"/>
  <c r="E725" i="4"/>
  <c r="C767" i="4"/>
  <c r="E741" i="4"/>
  <c r="E759" i="4"/>
  <c r="C769" i="4"/>
  <c r="D724" i="4"/>
  <c r="F707" i="4"/>
  <c r="D740" i="4"/>
  <c r="D684" i="4"/>
  <c r="C676" i="4"/>
  <c r="G635" i="4"/>
  <c r="D693" i="4"/>
  <c r="D663" i="4"/>
  <c r="E706" i="4"/>
  <c r="E745" i="4"/>
  <c r="E650" i="4"/>
  <c r="C723" i="4"/>
  <c r="C739" i="4"/>
  <c r="D713" i="4"/>
  <c r="F762" i="4"/>
  <c r="D754" i="4"/>
  <c r="E710" i="4"/>
  <c r="D770" i="4"/>
  <c r="E761" i="4"/>
  <c r="C848" i="4"/>
  <c r="D706" i="4"/>
  <c r="E764" i="4"/>
  <c r="E760" i="4"/>
  <c r="D759" i="4"/>
  <c r="C758" i="4"/>
  <c r="C756" i="4"/>
  <c r="C754" i="4"/>
  <c r="F751" i="4"/>
  <c r="E746" i="4"/>
  <c r="D741" i="4"/>
  <c r="C740" i="4"/>
  <c r="F735" i="4"/>
  <c r="F731" i="4"/>
  <c r="E730" i="4"/>
  <c r="D729" i="4"/>
  <c r="D725" i="4"/>
  <c r="C724" i="4"/>
  <c r="F719" i="4"/>
  <c r="E714" i="4"/>
  <c r="C698" i="4"/>
  <c r="C689" i="4"/>
  <c r="G680" i="4"/>
  <c r="G669" i="4"/>
  <c r="C657" i="4"/>
  <c r="G897" i="4"/>
  <c r="D766" i="4"/>
  <c r="E765" i="4"/>
  <c r="C763" i="4"/>
  <c r="C759" i="4"/>
  <c r="F754" i="4"/>
  <c r="E749" i="4"/>
  <c r="D748" i="4"/>
  <c r="C747" i="4"/>
  <c r="D746" i="4"/>
  <c r="E737" i="4"/>
  <c r="E733" i="4"/>
  <c r="D732" i="4"/>
  <c r="C731" i="4"/>
  <c r="F722" i="4"/>
  <c r="E717" i="4"/>
  <c r="D716" i="4"/>
  <c r="C715" i="4"/>
  <c r="C641" i="4"/>
  <c r="F494" i="4"/>
  <c r="D496" i="4"/>
  <c r="F498" i="4"/>
  <c r="D500" i="4"/>
  <c r="F502" i="4"/>
  <c r="D504" i="4"/>
  <c r="F506" i="4"/>
  <c r="D508" i="4"/>
  <c r="F510" i="4"/>
  <c r="D512" i="4"/>
  <c r="F514" i="4"/>
  <c r="D516" i="4"/>
  <c r="F518" i="4"/>
  <c r="D520" i="4"/>
  <c r="F522" i="4"/>
  <c r="D524" i="4"/>
  <c r="F526" i="4"/>
  <c r="D528" i="4"/>
  <c r="E493" i="4"/>
  <c r="C495" i="4"/>
  <c r="E497" i="4"/>
  <c r="E501" i="4"/>
  <c r="C503" i="4"/>
  <c r="E505" i="4"/>
  <c r="E509" i="4"/>
  <c r="C511" i="4"/>
  <c r="E513" i="4"/>
  <c r="E517" i="4"/>
  <c r="C519" i="4"/>
  <c r="E521" i="4"/>
  <c r="E525" i="4"/>
  <c r="C527" i="4"/>
  <c r="E529" i="4"/>
  <c r="E533" i="4"/>
  <c r="C535" i="4"/>
  <c r="F536" i="4"/>
  <c r="E537" i="4"/>
  <c r="C543" i="4"/>
  <c r="D546" i="4"/>
  <c r="F548" i="4"/>
  <c r="D554" i="4"/>
  <c r="E557" i="4"/>
  <c r="F530" i="4"/>
  <c r="D532" i="4"/>
  <c r="D495" i="4"/>
  <c r="F497" i="4"/>
  <c r="D499" i="4"/>
  <c r="D503" i="4"/>
  <c r="F505" i="4"/>
  <c r="D507" i="4"/>
  <c r="E510" i="4"/>
  <c r="D511" i="4"/>
  <c r="F513" i="4"/>
  <c r="F517" i="4"/>
  <c r="E518" i="4"/>
  <c r="D519" i="4"/>
  <c r="F521" i="4"/>
  <c r="E526" i="4"/>
  <c r="D527" i="4"/>
  <c r="F529" i="4"/>
  <c r="D531" i="4"/>
  <c r="C532" i="4"/>
  <c r="D535" i="4"/>
  <c r="F537" i="4"/>
  <c r="E542" i="4"/>
  <c r="F545" i="4"/>
  <c r="D547" i="4"/>
  <c r="F549" i="4"/>
  <c r="F553" i="4"/>
  <c r="D555" i="4"/>
  <c r="C556" i="4"/>
  <c r="E558" i="4"/>
  <c r="C494" i="4"/>
  <c r="C510" i="4"/>
  <c r="E516" i="4"/>
  <c r="C526" i="4"/>
  <c r="F538" i="4"/>
  <c r="D540" i="4"/>
  <c r="C545" i="4"/>
  <c r="E551" i="4"/>
  <c r="C553" i="4"/>
  <c r="F554" i="4"/>
  <c r="D556" i="4"/>
  <c r="E512" i="4"/>
  <c r="D533" i="4"/>
  <c r="C538" i="4"/>
  <c r="D541" i="4"/>
  <c r="E544" i="4"/>
  <c r="C554" i="4"/>
  <c r="E504" i="4"/>
  <c r="C514" i="4"/>
  <c r="E520" i="4"/>
  <c r="C534" i="4"/>
  <c r="E540" i="4"/>
  <c r="E548" i="4"/>
  <c r="C550" i="4"/>
  <c r="E556" i="4"/>
  <c r="E528" i="4"/>
  <c r="E536" i="4"/>
  <c r="C502" i="4"/>
  <c r="C518" i="4"/>
  <c r="E524" i="4"/>
  <c r="F534" i="4"/>
  <c r="D536" i="4"/>
  <c r="C541" i="4"/>
  <c r="F542" i="4"/>
  <c r="E547" i="4"/>
  <c r="D552" i="4"/>
  <c r="E555" i="4"/>
  <c r="F558" i="4"/>
  <c r="E496" i="4"/>
  <c r="D509" i="4"/>
  <c r="C546" i="4"/>
  <c r="E552" i="4"/>
  <c r="D557" i="4"/>
  <c r="C697" i="4"/>
  <c r="G688" i="4"/>
  <c r="E680" i="4"/>
  <c r="F669" i="4"/>
  <c r="G656" i="4"/>
  <c r="C644" i="4"/>
  <c r="D897" i="4"/>
  <c r="F771" i="4"/>
  <c r="E770" i="4"/>
  <c r="D769" i="4"/>
  <c r="E768" i="4"/>
  <c r="D767" i="4"/>
  <c r="C766" i="4"/>
  <c r="F755" i="4"/>
  <c r="D753" i="4"/>
  <c r="D749" i="4"/>
  <c r="C748" i="4"/>
  <c r="F743" i="4"/>
  <c r="F739" i="4"/>
  <c r="E738" i="4"/>
  <c r="D737" i="4"/>
  <c r="D733" i="4"/>
  <c r="C732" i="4"/>
  <c r="F727" i="4"/>
  <c r="F723" i="4"/>
  <c r="D721" i="4"/>
  <c r="D717" i="4"/>
  <c r="C716" i="4"/>
  <c r="F710" i="4"/>
  <c r="D708" i="4"/>
  <c r="C635" i="4"/>
  <c r="F693" i="4"/>
  <c r="D685" i="4"/>
  <c r="D676" i="4"/>
  <c r="E663" i="4"/>
  <c r="F650" i="4"/>
  <c r="E636" i="4"/>
  <c r="D872" i="4"/>
  <c r="F871" i="4"/>
  <c r="E771" i="4"/>
  <c r="D768" i="4"/>
  <c r="F766" i="4"/>
  <c r="C765" i="4"/>
  <c r="D760" i="4"/>
  <c r="F758" i="4"/>
  <c r="E755" i="4"/>
  <c r="F750" i="4"/>
  <c r="F742" i="4"/>
  <c r="F734" i="4"/>
  <c r="F726" i="4"/>
  <c r="F718" i="4"/>
  <c r="F711" i="4"/>
  <c r="D709" i="4"/>
  <c r="D707" i="4"/>
  <c r="C778" i="4"/>
  <c r="F779" i="4"/>
  <c r="D781" i="4"/>
  <c r="G782" i="4"/>
  <c r="E784" i="4"/>
  <c r="C786" i="4"/>
  <c r="F787" i="4"/>
  <c r="D789" i="4"/>
  <c r="G790" i="4"/>
  <c r="E792" i="4"/>
  <c r="C794" i="4"/>
  <c r="F795" i="4"/>
  <c r="D797" i="4"/>
  <c r="G798" i="4"/>
  <c r="E800" i="4"/>
  <c r="C802" i="4"/>
  <c r="F803" i="4"/>
  <c r="D805" i="4"/>
  <c r="G806" i="4"/>
  <c r="E808" i="4"/>
  <c r="C810" i="4"/>
  <c r="F811" i="4"/>
  <c r="D813" i="4"/>
  <c r="G814" i="4"/>
  <c r="E816" i="4"/>
  <c r="C818" i="4"/>
  <c r="F819" i="4"/>
  <c r="D821" i="4"/>
  <c r="G822" i="4"/>
  <c r="E824" i="4"/>
  <c r="C826" i="4"/>
  <c r="F827" i="4"/>
  <c r="D829" i="4"/>
  <c r="G830" i="4"/>
  <c r="E832" i="4"/>
  <c r="C834" i="4"/>
  <c r="F835" i="4"/>
  <c r="D837" i="4"/>
  <c r="G838" i="4"/>
  <c r="E840" i="4"/>
  <c r="C842" i="4"/>
  <c r="G777" i="4"/>
  <c r="C850" i="4"/>
  <c r="F851" i="4"/>
  <c r="D853" i="4"/>
  <c r="G854" i="4"/>
  <c r="E856" i="4"/>
  <c r="C858" i="4"/>
  <c r="F859" i="4"/>
  <c r="D861" i="4"/>
  <c r="G862" i="4"/>
  <c r="E864" i="4"/>
  <c r="C866" i="4"/>
  <c r="F867" i="4"/>
  <c r="D869" i="4"/>
  <c r="G870" i="4"/>
  <c r="E872" i="4"/>
  <c r="C874" i="4"/>
  <c r="F875" i="4"/>
  <c r="D877" i="4"/>
  <c r="G878" i="4"/>
  <c r="E880" i="4"/>
  <c r="C882" i="4"/>
  <c r="F883" i="4"/>
  <c r="D885" i="4"/>
  <c r="G886" i="4"/>
  <c r="E888" i="4"/>
  <c r="C890" i="4"/>
  <c r="F891" i="4"/>
  <c r="D893" i="4"/>
  <c r="G894" i="4"/>
  <c r="E896" i="4"/>
  <c r="C898" i="4"/>
  <c r="F899" i="4"/>
  <c r="D901" i="4"/>
  <c r="G902" i="4"/>
  <c r="E904" i="4"/>
  <c r="C906" i="4"/>
  <c r="F907" i="4"/>
  <c r="D909" i="4"/>
  <c r="G910" i="4"/>
  <c r="E912" i="4"/>
  <c r="D848" i="4"/>
  <c r="D778" i="4"/>
  <c r="G779" i="4"/>
  <c r="E781" i="4"/>
  <c r="C783" i="4"/>
  <c r="F784" i="4"/>
  <c r="D786" i="4"/>
  <c r="G787" i="4"/>
  <c r="E789" i="4"/>
  <c r="C791" i="4"/>
  <c r="F792" i="4"/>
  <c r="D794" i="4"/>
  <c r="G795" i="4"/>
  <c r="E797" i="4"/>
  <c r="C799" i="4"/>
  <c r="F800" i="4"/>
  <c r="D802" i="4"/>
  <c r="G803" i="4"/>
  <c r="E805" i="4"/>
  <c r="C807" i="4"/>
  <c r="F808" i="4"/>
  <c r="D810" i="4"/>
  <c r="G811" i="4"/>
  <c r="E813" i="4"/>
  <c r="C815" i="4"/>
  <c r="F816" i="4"/>
  <c r="D818" i="4"/>
  <c r="G819" i="4"/>
  <c r="E821" i="4"/>
  <c r="C823" i="4"/>
  <c r="F824" i="4"/>
  <c r="D826" i="4"/>
  <c r="G827" i="4"/>
  <c r="L60" i="16"/>
  <c r="E829" i="4"/>
  <c r="C831" i="4"/>
  <c r="F832" i="4"/>
  <c r="D834" i="4"/>
  <c r="G835" i="4"/>
  <c r="E837" i="4"/>
  <c r="C839" i="4"/>
  <c r="F840" i="4"/>
  <c r="D842" i="4"/>
  <c r="C777" i="4"/>
  <c r="D850" i="4"/>
  <c r="G851" i="4"/>
  <c r="E853" i="4"/>
  <c r="C855" i="4"/>
  <c r="F856" i="4"/>
  <c r="D858" i="4"/>
  <c r="G859" i="4"/>
  <c r="E861" i="4"/>
  <c r="C863" i="4"/>
  <c r="F864" i="4"/>
  <c r="D866" i="4"/>
  <c r="G867" i="4"/>
  <c r="E869" i="4"/>
  <c r="C871" i="4"/>
  <c r="F872" i="4"/>
  <c r="D874" i="4"/>
  <c r="G875" i="4"/>
  <c r="E877" i="4"/>
  <c r="C879" i="4"/>
  <c r="F880" i="4"/>
  <c r="D882" i="4"/>
  <c r="G883" i="4"/>
  <c r="E885" i="4"/>
  <c r="C887" i="4"/>
  <c r="F888" i="4"/>
  <c r="D890" i="4"/>
  <c r="G891" i="4"/>
  <c r="E893" i="4"/>
  <c r="C895" i="4"/>
  <c r="F896" i="4"/>
  <c r="D898" i="4"/>
  <c r="E778" i="4"/>
  <c r="C780" i="4"/>
  <c r="F781" i="4"/>
  <c r="D783" i="4"/>
  <c r="G784" i="4"/>
  <c r="E786" i="4"/>
  <c r="C788" i="4"/>
  <c r="F789" i="4"/>
  <c r="D791" i="4"/>
  <c r="G792" i="4"/>
  <c r="E794" i="4"/>
  <c r="C796" i="4"/>
  <c r="F797" i="4"/>
  <c r="D799" i="4"/>
  <c r="G800" i="4"/>
  <c r="E802" i="4"/>
  <c r="C804" i="4"/>
  <c r="F805" i="4"/>
  <c r="D807" i="4"/>
  <c r="G808" i="4"/>
  <c r="E810" i="4"/>
  <c r="C812" i="4"/>
  <c r="F813" i="4"/>
  <c r="D815" i="4"/>
  <c r="G816" i="4"/>
  <c r="E818" i="4"/>
  <c r="C820" i="4"/>
  <c r="F821" i="4"/>
  <c r="D823" i="4"/>
  <c r="G824" i="4"/>
  <c r="E826" i="4"/>
  <c r="C828" i="4"/>
  <c r="F829" i="4"/>
  <c r="D831" i="4"/>
  <c r="G832" i="4"/>
  <c r="E834" i="4"/>
  <c r="C836" i="4"/>
  <c r="F837" i="4"/>
  <c r="D839" i="4"/>
  <c r="G840" i="4"/>
  <c r="E842" i="4"/>
  <c r="E850" i="4"/>
  <c r="C852" i="4"/>
  <c r="F853" i="4"/>
  <c r="D855" i="4"/>
  <c r="G856" i="4"/>
  <c r="E858" i="4"/>
  <c r="C860" i="4"/>
  <c r="F861" i="4"/>
  <c r="D863" i="4"/>
  <c r="G864" i="4"/>
  <c r="E866" i="4"/>
  <c r="C868" i="4"/>
  <c r="F869" i="4"/>
  <c r="D871" i="4"/>
  <c r="G872" i="4"/>
  <c r="E874" i="4"/>
  <c r="C876" i="4"/>
  <c r="F877" i="4"/>
  <c r="D879" i="4"/>
  <c r="G880" i="4"/>
  <c r="E882" i="4"/>
  <c r="C884" i="4"/>
  <c r="F885" i="4"/>
  <c r="D887" i="4"/>
  <c r="G888" i="4"/>
  <c r="E890" i="4"/>
  <c r="C892" i="4"/>
  <c r="F893" i="4"/>
  <c r="D895" i="4"/>
  <c r="G896" i="4"/>
  <c r="E898" i="4"/>
  <c r="C900" i="4"/>
  <c r="F901" i="4"/>
  <c r="D903" i="4"/>
  <c r="G904" i="4"/>
  <c r="E906" i="4"/>
  <c r="C908" i="4"/>
  <c r="F909" i="4"/>
  <c r="D911" i="4"/>
  <c r="G912" i="4"/>
  <c r="F848" i="4"/>
  <c r="F778" i="4"/>
  <c r="D780" i="4"/>
  <c r="G781" i="4"/>
  <c r="E783" i="4"/>
  <c r="C785" i="4"/>
  <c r="F786" i="4"/>
  <c r="D788" i="4"/>
  <c r="G789" i="4"/>
  <c r="E791" i="4"/>
  <c r="C793" i="4"/>
  <c r="F794" i="4"/>
  <c r="D796" i="4"/>
  <c r="G797" i="4"/>
  <c r="E799" i="4"/>
  <c r="C801" i="4"/>
  <c r="F802" i="4"/>
  <c r="D804" i="4"/>
  <c r="G805" i="4"/>
  <c r="E807" i="4"/>
  <c r="C809" i="4"/>
  <c r="F810" i="4"/>
  <c r="D812" i="4"/>
  <c r="G813" i="4"/>
  <c r="E815" i="4"/>
  <c r="C817" i="4"/>
  <c r="F818" i="4"/>
  <c r="D820" i="4"/>
  <c r="G821" i="4"/>
  <c r="E823" i="4"/>
  <c r="C825" i="4"/>
  <c r="F826" i="4"/>
  <c r="D828" i="4"/>
  <c r="G829" i="4"/>
  <c r="E831" i="4"/>
  <c r="C833" i="4"/>
  <c r="F834" i="4"/>
  <c r="D836" i="4"/>
  <c r="G837" i="4"/>
  <c r="E839" i="4"/>
  <c r="C841" i="4"/>
  <c r="F842" i="4"/>
  <c r="C849" i="4"/>
  <c r="F850" i="4"/>
  <c r="D852" i="4"/>
  <c r="G853" i="4"/>
  <c r="E855" i="4"/>
  <c r="C857" i="4"/>
  <c r="F858" i="4"/>
  <c r="D860" i="4"/>
  <c r="G861" i="4"/>
  <c r="E863" i="4"/>
  <c r="C865" i="4"/>
  <c r="F866" i="4"/>
  <c r="D868" i="4"/>
  <c r="G869" i="4"/>
  <c r="E871" i="4"/>
  <c r="C873" i="4"/>
  <c r="F874" i="4"/>
  <c r="D876" i="4"/>
  <c r="G877" i="4"/>
  <c r="E879" i="4"/>
  <c r="C881" i="4"/>
  <c r="F882" i="4"/>
  <c r="D884" i="4"/>
  <c r="G885" i="4"/>
  <c r="E887" i="4"/>
  <c r="C889" i="4"/>
  <c r="F890" i="4"/>
  <c r="D892" i="4"/>
  <c r="G893" i="4"/>
  <c r="E895" i="4"/>
  <c r="C897" i="4"/>
  <c r="F898" i="4"/>
  <c r="D900" i="4"/>
  <c r="G901" i="4"/>
  <c r="E903" i="4"/>
  <c r="C905" i="4"/>
  <c r="F906" i="4"/>
  <c r="D908" i="4"/>
  <c r="G909" i="4"/>
  <c r="E911" i="4"/>
  <c r="C913" i="4"/>
  <c r="G848" i="4"/>
  <c r="G778" i="4"/>
  <c r="E780" i="4"/>
  <c r="C782" i="4"/>
  <c r="F783" i="4"/>
  <c r="D785" i="4"/>
  <c r="G786" i="4"/>
  <c r="E788" i="4"/>
  <c r="C790" i="4"/>
  <c r="F791" i="4"/>
  <c r="D793" i="4"/>
  <c r="G794" i="4"/>
  <c r="E796" i="4"/>
  <c r="C798" i="4"/>
  <c r="F799" i="4"/>
  <c r="D801" i="4"/>
  <c r="G802" i="4"/>
  <c r="E804" i="4"/>
  <c r="C806" i="4"/>
  <c r="F807" i="4"/>
  <c r="D809" i="4"/>
  <c r="G810" i="4"/>
  <c r="E812" i="4"/>
  <c r="C814" i="4"/>
  <c r="F815" i="4"/>
  <c r="D817" i="4"/>
  <c r="G818" i="4"/>
  <c r="E820" i="4"/>
  <c r="C822" i="4"/>
  <c r="F823" i="4"/>
  <c r="D825" i="4"/>
  <c r="G826" i="4"/>
  <c r="E828" i="4"/>
  <c r="C830" i="4"/>
  <c r="F831" i="4"/>
  <c r="D833" i="4"/>
  <c r="G834" i="4"/>
  <c r="E836" i="4"/>
  <c r="C838" i="4"/>
  <c r="F839" i="4"/>
  <c r="D841" i="4"/>
  <c r="G842" i="4"/>
  <c r="D849" i="4"/>
  <c r="G850" i="4"/>
  <c r="E852" i="4"/>
  <c r="C854" i="4"/>
  <c r="F855" i="4"/>
  <c r="D857" i="4"/>
  <c r="G858" i="4"/>
  <c r="C779" i="4"/>
  <c r="F780" i="4"/>
  <c r="D782" i="4"/>
  <c r="G783" i="4"/>
  <c r="E785" i="4"/>
  <c r="C787" i="4"/>
  <c r="F788" i="4"/>
  <c r="D790" i="4"/>
  <c r="G791" i="4"/>
  <c r="E793" i="4"/>
  <c r="C795" i="4"/>
  <c r="F796" i="4"/>
  <c r="D798" i="4"/>
  <c r="G799" i="4"/>
  <c r="E801" i="4"/>
  <c r="C803" i="4"/>
  <c r="F804" i="4"/>
  <c r="D806" i="4"/>
  <c r="G807" i="4"/>
  <c r="E809" i="4"/>
  <c r="C811" i="4"/>
  <c r="F812" i="4"/>
  <c r="D814" i="4"/>
  <c r="G815" i="4"/>
  <c r="E817" i="4"/>
  <c r="C819" i="4"/>
  <c r="F820" i="4"/>
  <c r="D822" i="4"/>
  <c r="G823" i="4"/>
  <c r="E825" i="4"/>
  <c r="C827" i="4"/>
  <c r="F828" i="4"/>
  <c r="D830" i="4"/>
  <c r="G831" i="4"/>
  <c r="E833" i="4"/>
  <c r="C835" i="4"/>
  <c r="F836" i="4"/>
  <c r="D838" i="4"/>
  <c r="G839" i="4"/>
  <c r="E841" i="4"/>
  <c r="D777" i="4"/>
  <c r="E849" i="4"/>
  <c r="C851" i="4"/>
  <c r="F852" i="4"/>
  <c r="D854" i="4"/>
  <c r="G855" i="4"/>
  <c r="E857" i="4"/>
  <c r="C859" i="4"/>
  <c r="F860" i="4"/>
  <c r="D862" i="4"/>
  <c r="G863" i="4"/>
  <c r="E865" i="4"/>
  <c r="C867" i="4"/>
  <c r="F868" i="4"/>
  <c r="D870" i="4"/>
  <c r="G871" i="4"/>
  <c r="E873" i="4"/>
  <c r="C875" i="4"/>
  <c r="F876" i="4"/>
  <c r="D878" i="4"/>
  <c r="G879" i="4"/>
  <c r="E881" i="4"/>
  <c r="C883" i="4"/>
  <c r="F884" i="4"/>
  <c r="D886" i="4"/>
  <c r="G887" i="4"/>
  <c r="E889" i="4"/>
  <c r="C891" i="4"/>
  <c r="F892" i="4"/>
  <c r="D894" i="4"/>
  <c r="G895" i="4"/>
  <c r="E897" i="4"/>
  <c r="C899" i="4"/>
  <c r="F900" i="4"/>
  <c r="D902" i="4"/>
  <c r="G903" i="4"/>
  <c r="E905" i="4"/>
  <c r="C907" i="4"/>
  <c r="F908" i="4"/>
  <c r="D910" i="4"/>
  <c r="G911" i="4"/>
  <c r="E913" i="4"/>
  <c r="D779" i="4"/>
  <c r="G780" i="4"/>
  <c r="E782" i="4"/>
  <c r="C784" i="4"/>
  <c r="F785" i="4"/>
  <c r="D787" i="4"/>
  <c r="G788" i="4"/>
  <c r="E790" i="4"/>
  <c r="C792" i="4"/>
  <c r="F793" i="4"/>
  <c r="D795" i="4"/>
  <c r="G796" i="4"/>
  <c r="E798" i="4"/>
  <c r="C800" i="4"/>
  <c r="F801" i="4"/>
  <c r="D803" i="4"/>
  <c r="G804" i="4"/>
  <c r="E806" i="4"/>
  <c r="C808" i="4"/>
  <c r="F809" i="4"/>
  <c r="D811" i="4"/>
  <c r="G812" i="4"/>
  <c r="E814" i="4"/>
  <c r="C816" i="4"/>
  <c r="F817" i="4"/>
  <c r="D819" i="4"/>
  <c r="G820" i="4"/>
  <c r="E822" i="4"/>
  <c r="C824" i="4"/>
  <c r="F825" i="4"/>
  <c r="D827" i="4"/>
  <c r="G828" i="4"/>
  <c r="E830" i="4"/>
  <c r="C832" i="4"/>
  <c r="F833" i="4"/>
  <c r="D835" i="4"/>
  <c r="G836" i="4"/>
  <c r="E838" i="4"/>
  <c r="C840" i="4"/>
  <c r="F841" i="4"/>
  <c r="E777" i="4"/>
  <c r="F849" i="4"/>
  <c r="D851" i="4"/>
  <c r="G852" i="4"/>
  <c r="E854" i="4"/>
  <c r="C856" i="4"/>
  <c r="F857" i="4"/>
  <c r="D859" i="4"/>
  <c r="G860" i="4"/>
  <c r="E862" i="4"/>
  <c r="C864" i="4"/>
  <c r="F865" i="4"/>
  <c r="D867" i="4"/>
  <c r="G868" i="4"/>
  <c r="E870" i="4"/>
  <c r="C872" i="4"/>
  <c r="F873" i="4"/>
  <c r="D875" i="4"/>
  <c r="G876" i="4"/>
  <c r="E878" i="4"/>
  <c r="C880" i="4"/>
  <c r="F881" i="4"/>
  <c r="D883" i="4"/>
  <c r="G884" i="4"/>
  <c r="E886" i="4"/>
  <c r="C888" i="4"/>
  <c r="F889" i="4"/>
  <c r="D891" i="4"/>
  <c r="G892" i="4"/>
  <c r="E894" i="4"/>
  <c r="C896" i="4"/>
  <c r="F897" i="4"/>
  <c r="D899" i="4"/>
  <c r="G900" i="4"/>
  <c r="E902" i="4"/>
  <c r="C904" i="4"/>
  <c r="F905" i="4"/>
  <c r="D907" i="4"/>
  <c r="G908" i="4"/>
  <c r="E910" i="4"/>
  <c r="C912" i="4"/>
  <c r="F913" i="4"/>
  <c r="E779" i="4"/>
  <c r="D792" i="4"/>
  <c r="C805" i="4"/>
  <c r="G817" i="4"/>
  <c r="F830" i="4"/>
  <c r="F777" i="4"/>
  <c r="E860" i="4"/>
  <c r="G866" i="4"/>
  <c r="D873" i="4"/>
  <c r="F879" i="4"/>
  <c r="C886" i="4"/>
  <c r="E892" i="4"/>
  <c r="G898" i="4"/>
  <c r="C903" i="4"/>
  <c r="E907" i="4"/>
  <c r="F911" i="4"/>
  <c r="C781" i="4"/>
  <c r="G793" i="4"/>
  <c r="F806" i="4"/>
  <c r="E819" i="4"/>
  <c r="D832" i="4"/>
  <c r="G849" i="4"/>
  <c r="C861" i="4"/>
  <c r="E867" i="4"/>
  <c r="G873" i="4"/>
  <c r="D880" i="4"/>
  <c r="F886" i="4"/>
  <c r="C893" i="4"/>
  <c r="E899" i="4"/>
  <c r="F903" i="4"/>
  <c r="G907" i="4"/>
  <c r="D912" i="4"/>
  <c r="F782" i="4"/>
  <c r="E795" i="4"/>
  <c r="D808" i="4"/>
  <c r="C821" i="4"/>
  <c r="G833" i="4"/>
  <c r="E851" i="4"/>
  <c r="C862" i="4"/>
  <c r="E868" i="4"/>
  <c r="G874" i="4"/>
  <c r="D881" i="4"/>
  <c r="F887" i="4"/>
  <c r="C894" i="4"/>
  <c r="G899" i="4"/>
  <c r="D904" i="4"/>
  <c r="E908" i="4"/>
  <c r="F912" i="4"/>
  <c r="D784" i="4"/>
  <c r="C797" i="4"/>
  <c r="G809" i="4"/>
  <c r="F822" i="4"/>
  <c r="E835" i="4"/>
  <c r="C853" i="4"/>
  <c r="F862" i="4"/>
  <c r="C869" i="4"/>
  <c r="E875" i="4"/>
  <c r="G881" i="4"/>
  <c r="D888" i="4"/>
  <c r="F894" i="4"/>
  <c r="E900" i="4"/>
  <c r="F904" i="4"/>
  <c r="C909" i="4"/>
  <c r="D913" i="4"/>
  <c r="G785" i="4"/>
  <c r="F798" i="4"/>
  <c r="E811" i="4"/>
  <c r="D824" i="4"/>
  <c r="C837" i="4"/>
  <c r="F854" i="4"/>
  <c r="F863" i="4"/>
  <c r="C870" i="4"/>
  <c r="E876" i="4"/>
  <c r="G882" i="4"/>
  <c r="D889" i="4"/>
  <c r="F895" i="4"/>
  <c r="C901" i="4"/>
  <c r="D905" i="4"/>
  <c r="E909" i="4"/>
  <c r="G913" i="4"/>
  <c r="E787" i="4"/>
  <c r="D800" i="4"/>
  <c r="C813" i="4"/>
  <c r="G825" i="4"/>
  <c r="F838" i="4"/>
  <c r="D856" i="4"/>
  <c r="D864" i="4"/>
  <c r="F870" i="4"/>
  <c r="C877" i="4"/>
  <c r="E883" i="4"/>
  <c r="G889" i="4"/>
  <c r="D896" i="4"/>
  <c r="E901" i="4"/>
  <c r="G905" i="4"/>
  <c r="C910" i="4"/>
  <c r="E848" i="4"/>
  <c r="C789" i="4"/>
  <c r="D840" i="4"/>
  <c r="C878" i="4"/>
  <c r="C902" i="4"/>
  <c r="E709" i="4"/>
  <c r="C711" i="4"/>
  <c r="D714" i="4"/>
  <c r="F790" i="4"/>
  <c r="G841" i="4"/>
  <c r="F878" i="4"/>
  <c r="F902" i="4"/>
  <c r="C708" i="4"/>
  <c r="G801" i="4"/>
  <c r="G857" i="4"/>
  <c r="E884" i="4"/>
  <c r="D906" i="4"/>
  <c r="E803" i="4"/>
  <c r="E859" i="4"/>
  <c r="C885" i="4"/>
  <c r="G906" i="4"/>
  <c r="F814" i="4"/>
  <c r="D865" i="4"/>
  <c r="G890" i="4"/>
  <c r="F910" i="4"/>
  <c r="D816" i="4"/>
  <c r="G865" i="4"/>
  <c r="E891" i="4"/>
  <c r="C911" i="4"/>
  <c r="D763" i="4"/>
  <c r="F761" i="4"/>
  <c r="C752" i="4"/>
  <c r="E750" i="4"/>
  <c r="C744" i="4"/>
  <c r="E742" i="4"/>
  <c r="C736" i="4"/>
  <c r="E734" i="4"/>
  <c r="D731" i="4"/>
  <c r="C728" i="4"/>
  <c r="E726" i="4"/>
  <c r="D723" i="4"/>
  <c r="C720" i="4"/>
  <c r="E718" i="4"/>
  <c r="C707" i="4"/>
  <c r="E827" i="4"/>
  <c r="E635" i="4"/>
  <c r="G696" i="4"/>
  <c r="D692" i="4"/>
  <c r="E688" i="4"/>
  <c r="C684" i="4"/>
  <c r="E679" i="4"/>
  <c r="F674" i="4"/>
  <c r="D668" i="4"/>
  <c r="G661" i="4"/>
  <c r="E655" i="4"/>
  <c r="C649" i="4"/>
  <c r="F642" i="4"/>
  <c r="D700" i="4"/>
  <c r="E696" i="4"/>
  <c r="C692" i="4"/>
  <c r="E687" i="4"/>
  <c r="F683" i="4"/>
  <c r="D679" i="4"/>
  <c r="E674" i="4"/>
  <c r="C668" i="4"/>
  <c r="F661" i="4"/>
  <c r="D655" i="4"/>
  <c r="G648" i="4"/>
  <c r="E642" i="4"/>
  <c r="C700" i="4"/>
  <c r="E695" i="4"/>
  <c r="F691" i="4"/>
  <c r="D687" i="4"/>
  <c r="F682" i="4"/>
  <c r="G678" i="4"/>
  <c r="C673" i="4"/>
  <c r="F666" i="4"/>
  <c r="D660" i="4"/>
  <c r="G653" i="4"/>
  <c r="E647" i="4"/>
  <c r="F636" i="4"/>
  <c r="D638" i="4"/>
  <c r="C637" i="4"/>
  <c r="D637" i="4"/>
  <c r="G638" i="4"/>
  <c r="C636" i="4"/>
  <c r="F637" i="4"/>
  <c r="D636" i="4"/>
  <c r="G637" i="4"/>
  <c r="G636" i="4"/>
  <c r="F639" i="4"/>
  <c r="D641" i="4"/>
  <c r="G642" i="4"/>
  <c r="E644" i="4"/>
  <c r="C646" i="4"/>
  <c r="F647" i="4"/>
  <c r="D649" i="4"/>
  <c r="G650" i="4"/>
  <c r="E652" i="4"/>
  <c r="C654" i="4"/>
  <c r="F655" i="4"/>
  <c r="D657" i="4"/>
  <c r="G658" i="4"/>
  <c r="E660" i="4"/>
  <c r="C662" i="4"/>
  <c r="F663" i="4"/>
  <c r="D665" i="4"/>
  <c r="G666" i="4"/>
  <c r="E668" i="4"/>
  <c r="C670" i="4"/>
  <c r="F671" i="4"/>
  <c r="D673" i="4"/>
  <c r="G674" i="4"/>
  <c r="E676" i="4"/>
  <c r="C678" i="4"/>
  <c r="F679" i="4"/>
  <c r="D681" i="4"/>
  <c r="G682" i="4"/>
  <c r="E684" i="4"/>
  <c r="C686" i="4"/>
  <c r="F687" i="4"/>
  <c r="D689" i="4"/>
  <c r="G690" i="4"/>
  <c r="E692" i="4"/>
  <c r="C694" i="4"/>
  <c r="F695" i="4"/>
  <c r="D697" i="4"/>
  <c r="G698" i="4"/>
  <c r="E700" i="4"/>
  <c r="E637" i="4"/>
  <c r="G639" i="4"/>
  <c r="E641" i="4"/>
  <c r="C643" i="4"/>
  <c r="F644" i="4"/>
  <c r="D646" i="4"/>
  <c r="G647" i="4"/>
  <c r="E649" i="4"/>
  <c r="C651" i="4"/>
  <c r="F652" i="4"/>
  <c r="D654" i="4"/>
  <c r="G655" i="4"/>
  <c r="E657" i="4"/>
  <c r="C659" i="4"/>
  <c r="F660" i="4"/>
  <c r="D662" i="4"/>
  <c r="G663" i="4"/>
  <c r="E665" i="4"/>
  <c r="C667" i="4"/>
  <c r="F668" i="4"/>
  <c r="D670" i="4"/>
  <c r="G671" i="4"/>
  <c r="E673" i="4"/>
  <c r="C675" i="4"/>
  <c r="F676" i="4"/>
  <c r="D678" i="4"/>
  <c r="G679" i="4"/>
  <c r="E681" i="4"/>
  <c r="C683" i="4"/>
  <c r="F684" i="4"/>
  <c r="D686" i="4"/>
  <c r="G687" i="4"/>
  <c r="E689" i="4"/>
  <c r="C691" i="4"/>
  <c r="F692" i="4"/>
  <c r="D694" i="4"/>
  <c r="G695" i="4"/>
  <c r="E697" i="4"/>
  <c r="C699" i="4"/>
  <c r="F700" i="4"/>
  <c r="C638" i="4"/>
  <c r="C640" i="4"/>
  <c r="F641" i="4"/>
  <c r="D643" i="4"/>
  <c r="G644" i="4"/>
  <c r="E646" i="4"/>
  <c r="C648" i="4"/>
  <c r="F649" i="4"/>
  <c r="D651" i="4"/>
  <c r="G652" i="4"/>
  <c r="E654" i="4"/>
  <c r="C656" i="4"/>
  <c r="F657" i="4"/>
  <c r="D659" i="4"/>
  <c r="G660" i="4"/>
  <c r="E662" i="4"/>
  <c r="C664" i="4"/>
  <c r="F665" i="4"/>
  <c r="D667" i="4"/>
  <c r="G668" i="4"/>
  <c r="E670" i="4"/>
  <c r="C672" i="4"/>
  <c r="F673" i="4"/>
  <c r="D675" i="4"/>
  <c r="G676" i="4"/>
  <c r="E678" i="4"/>
  <c r="C680" i="4"/>
  <c r="F681" i="4"/>
  <c r="D683" i="4"/>
  <c r="G684" i="4"/>
  <c r="E686" i="4"/>
  <c r="C688" i="4"/>
  <c r="F689" i="4"/>
  <c r="D691" i="4"/>
  <c r="G692" i="4"/>
  <c r="E694" i="4"/>
  <c r="C696" i="4"/>
  <c r="F697" i="4"/>
  <c r="D699" i="4"/>
  <c r="G700" i="4"/>
  <c r="E638" i="4"/>
  <c r="D640" i="4"/>
  <c r="G641" i="4"/>
  <c r="E643" i="4"/>
  <c r="C645" i="4"/>
  <c r="F646" i="4"/>
  <c r="D648" i="4"/>
  <c r="G649" i="4"/>
  <c r="E651" i="4"/>
  <c r="C653" i="4"/>
  <c r="F654" i="4"/>
  <c r="D656" i="4"/>
  <c r="G657" i="4"/>
  <c r="E659" i="4"/>
  <c r="C661" i="4"/>
  <c r="F662" i="4"/>
  <c r="D664" i="4"/>
  <c r="G665" i="4"/>
  <c r="E667" i="4"/>
  <c r="C669" i="4"/>
  <c r="F670" i="4"/>
  <c r="D672" i="4"/>
  <c r="G673" i="4"/>
  <c r="E675" i="4"/>
  <c r="C677" i="4"/>
  <c r="F678" i="4"/>
  <c r="D680" i="4"/>
  <c r="G681" i="4"/>
  <c r="E683" i="4"/>
  <c r="C685" i="4"/>
  <c r="F686" i="4"/>
  <c r="D688" i="4"/>
  <c r="G689" i="4"/>
  <c r="E691" i="4"/>
  <c r="C693" i="4"/>
  <c r="F694" i="4"/>
  <c r="D696" i="4"/>
  <c r="G697" i="4"/>
  <c r="E699" i="4"/>
  <c r="D635" i="4"/>
  <c r="F638" i="4"/>
  <c r="E640" i="4"/>
  <c r="C642" i="4"/>
  <c r="F643" i="4"/>
  <c r="D645" i="4"/>
  <c r="G646" i="4"/>
  <c r="E648" i="4"/>
  <c r="C650" i="4"/>
  <c r="F651" i="4"/>
  <c r="D653" i="4"/>
  <c r="G654" i="4"/>
  <c r="E656" i="4"/>
  <c r="C658" i="4"/>
  <c r="F659" i="4"/>
  <c r="D661" i="4"/>
  <c r="G662" i="4"/>
  <c r="E664" i="4"/>
  <c r="C666" i="4"/>
  <c r="F667" i="4"/>
  <c r="D669" i="4"/>
  <c r="G670" i="4"/>
  <c r="E672" i="4"/>
  <c r="C674" i="4"/>
  <c r="F675" i="4"/>
  <c r="C639" i="4"/>
  <c r="F640" i="4"/>
  <c r="D642" i="4"/>
  <c r="G643" i="4"/>
  <c r="E645" i="4"/>
  <c r="C647" i="4"/>
  <c r="F648" i="4"/>
  <c r="D650" i="4"/>
  <c r="G651" i="4"/>
  <c r="E653" i="4"/>
  <c r="C655" i="4"/>
  <c r="F656" i="4"/>
  <c r="D658" i="4"/>
  <c r="G659" i="4"/>
  <c r="E661" i="4"/>
  <c r="C663" i="4"/>
  <c r="F664" i="4"/>
  <c r="D666" i="4"/>
  <c r="G667" i="4"/>
  <c r="E669" i="4"/>
  <c r="C671" i="4"/>
  <c r="F672" i="4"/>
  <c r="D674" i="4"/>
  <c r="G675" i="4"/>
  <c r="E677" i="4"/>
  <c r="C679" i="4"/>
  <c r="F680" i="4"/>
  <c r="D682" i="4"/>
  <c r="G683" i="4"/>
  <c r="E685" i="4"/>
  <c r="C687" i="4"/>
  <c r="F688" i="4"/>
  <c r="D690" i="4"/>
  <c r="G691" i="4"/>
  <c r="E693" i="4"/>
  <c r="C695" i="4"/>
  <c r="F696" i="4"/>
  <c r="D698" i="4"/>
  <c r="G699" i="4"/>
  <c r="F635" i="4"/>
  <c r="F699" i="4"/>
  <c r="D695" i="4"/>
  <c r="F690" i="4"/>
  <c r="G686" i="4"/>
  <c r="E682" i="4"/>
  <c r="G677" i="4"/>
  <c r="G672" i="4"/>
  <c r="E666" i="4"/>
  <c r="C660" i="4"/>
  <c r="F653" i="4"/>
  <c r="D647" i="4"/>
  <c r="G640" i="4"/>
  <c r="F698" i="4"/>
  <c r="G694" i="4"/>
  <c r="E690" i="4"/>
  <c r="G685" i="4"/>
  <c r="C682" i="4"/>
  <c r="F677" i="4"/>
  <c r="E671" i="4"/>
  <c r="C665" i="4"/>
  <c r="F658" i="4"/>
  <c r="D652" i="4"/>
  <c r="G645" i="4"/>
  <c r="E639" i="4"/>
  <c r="E698" i="4"/>
  <c r="G693" i="4"/>
  <c r="C690" i="4"/>
  <c r="F685" i="4"/>
  <c r="C681" i="4"/>
  <c r="D677" i="4"/>
  <c r="D671" i="4"/>
  <c r="G664" i="4"/>
  <c r="E658" i="4"/>
  <c r="C652" i="4"/>
  <c r="F645" i="4"/>
  <c r="D639" i="4"/>
  <c r="N61" i="24"/>
  <c r="C359" i="4"/>
  <c r="C992" i="4"/>
  <c r="D993" i="4"/>
  <c r="E994" i="4"/>
  <c r="F995" i="4"/>
  <c r="G996" i="4"/>
  <c r="H997" i="4"/>
  <c r="I998" i="4"/>
  <c r="C1000" i="4"/>
  <c r="D1001" i="4"/>
  <c r="E1002" i="4"/>
  <c r="F1003" i="4"/>
  <c r="G1004" i="4"/>
  <c r="H1005" i="4"/>
  <c r="I1006" i="4"/>
  <c r="C1008" i="4"/>
  <c r="D1009" i="4"/>
  <c r="E1010" i="4"/>
  <c r="F1011" i="4"/>
  <c r="G1012" i="4"/>
  <c r="H1013" i="4"/>
  <c r="I1014" i="4"/>
  <c r="C1016" i="4"/>
  <c r="D1017" i="4"/>
  <c r="E1018" i="4"/>
  <c r="F1019" i="4"/>
  <c r="G1020" i="4"/>
  <c r="H1021" i="4"/>
  <c r="I1022" i="4"/>
  <c r="C1024" i="4"/>
  <c r="D1025" i="4"/>
  <c r="E1026" i="4"/>
  <c r="F1027" i="4"/>
  <c r="G1028" i="4"/>
  <c r="H1029" i="4"/>
  <c r="I1030" i="4"/>
  <c r="C1032" i="4"/>
  <c r="D1033" i="4"/>
  <c r="E1034" i="4"/>
  <c r="F1035" i="4"/>
  <c r="G1036" i="4"/>
  <c r="H1037" i="4"/>
  <c r="I1038" i="4"/>
  <c r="C1040" i="4"/>
  <c r="D1041" i="4"/>
  <c r="I28" i="24"/>
  <c r="E1042" i="4"/>
  <c r="D992" i="4"/>
  <c r="E993" i="4"/>
  <c r="F994" i="4"/>
  <c r="G995" i="4"/>
  <c r="H996" i="4"/>
  <c r="I997" i="4"/>
  <c r="C999" i="4"/>
  <c r="D1000" i="4"/>
  <c r="E1001" i="4"/>
  <c r="F1002" i="4"/>
  <c r="G1003" i="4"/>
  <c r="H1004" i="4"/>
  <c r="I1005" i="4"/>
  <c r="C1007" i="4"/>
  <c r="D1008" i="4"/>
  <c r="E1009" i="4"/>
  <c r="F1010" i="4"/>
  <c r="G1011" i="4"/>
  <c r="H1012" i="4"/>
  <c r="I1013" i="4"/>
  <c r="C1015" i="4"/>
  <c r="D1016" i="4"/>
  <c r="E1017" i="4"/>
  <c r="F1018" i="4"/>
  <c r="G1019" i="4"/>
  <c r="H1020" i="4"/>
  <c r="I1021" i="4"/>
  <c r="C1023" i="4"/>
  <c r="D1024" i="4"/>
  <c r="E1025" i="4"/>
  <c r="F1026" i="4"/>
  <c r="G1027" i="4"/>
  <c r="H1028" i="4"/>
  <c r="I1029" i="4"/>
  <c r="C1031" i="4"/>
  <c r="D1032" i="4"/>
  <c r="E1033" i="4"/>
  <c r="F1034" i="4"/>
  <c r="G1035" i="4"/>
  <c r="H1036" i="4"/>
  <c r="I1037" i="4"/>
  <c r="C1039" i="4"/>
  <c r="D1040" i="4"/>
  <c r="E1041" i="4"/>
  <c r="J28" i="24"/>
  <c r="F1042" i="4"/>
  <c r="E992" i="4"/>
  <c r="F993" i="4"/>
  <c r="G994" i="4"/>
  <c r="H995" i="4"/>
  <c r="I996" i="4"/>
  <c r="C998" i="4"/>
  <c r="D999" i="4"/>
  <c r="E1000" i="4"/>
  <c r="F1001" i="4"/>
  <c r="G1002" i="4"/>
  <c r="H1003" i="4"/>
  <c r="I1004" i="4"/>
  <c r="C1006" i="4"/>
  <c r="D1007" i="4"/>
  <c r="D1019" i="4"/>
  <c r="E1008" i="4"/>
  <c r="F1009" i="4"/>
  <c r="G1010" i="4"/>
  <c r="H1011" i="4"/>
  <c r="I1012" i="4"/>
  <c r="C1014" i="4"/>
  <c r="D1015" i="4"/>
  <c r="E1016" i="4"/>
  <c r="F1017" i="4"/>
  <c r="G1018" i="4"/>
  <c r="H1019" i="4"/>
  <c r="I1020" i="4"/>
  <c r="C1022" i="4"/>
  <c r="D1023" i="4"/>
  <c r="E1024" i="4"/>
  <c r="F1025" i="4"/>
  <c r="G1026" i="4"/>
  <c r="H1027" i="4"/>
  <c r="I1028" i="4"/>
  <c r="C1030" i="4"/>
  <c r="D1031" i="4"/>
  <c r="E1032" i="4"/>
  <c r="F1033" i="4"/>
  <c r="G1034" i="4"/>
  <c r="H1035" i="4"/>
  <c r="I1036" i="4"/>
  <c r="C1038" i="4"/>
  <c r="D1039" i="4"/>
  <c r="E1040" i="4"/>
  <c r="F1041" i="4"/>
  <c r="K28" i="24"/>
  <c r="F992" i="4"/>
  <c r="G993" i="4"/>
  <c r="H994" i="4"/>
  <c r="I995" i="4"/>
  <c r="C997" i="4"/>
  <c r="D998" i="4"/>
  <c r="E999" i="4"/>
  <c r="F1000" i="4"/>
  <c r="G1001" i="4"/>
  <c r="H1002" i="4"/>
  <c r="I1003" i="4"/>
  <c r="C1005" i="4"/>
  <c r="D1006" i="4"/>
  <c r="E1007" i="4"/>
  <c r="F1008" i="4"/>
  <c r="G1009" i="4"/>
  <c r="H1010" i="4"/>
  <c r="I1011" i="4"/>
  <c r="C1013" i="4"/>
  <c r="D1014" i="4"/>
  <c r="E1015" i="4"/>
  <c r="F1016" i="4"/>
  <c r="G1017" i="4"/>
  <c r="H1018" i="4"/>
  <c r="I1019" i="4"/>
  <c r="C1021" i="4"/>
  <c r="D1022" i="4"/>
  <c r="E1023" i="4"/>
  <c r="F1024" i="4"/>
  <c r="G1025" i="4"/>
  <c r="H1026" i="4"/>
  <c r="I1027" i="4"/>
  <c r="C1029" i="4"/>
  <c r="D1030" i="4"/>
  <c r="E1031" i="4"/>
  <c r="F1032" i="4"/>
  <c r="G1033" i="4"/>
  <c r="H1034" i="4"/>
  <c r="I1035" i="4"/>
  <c r="C1037" i="4"/>
  <c r="D1038" i="4"/>
  <c r="E1039" i="4"/>
  <c r="F1040" i="4"/>
  <c r="G992" i="4"/>
  <c r="H993" i="4"/>
  <c r="I994" i="4"/>
  <c r="C996" i="4"/>
  <c r="D997" i="4"/>
  <c r="E998" i="4"/>
  <c r="F999" i="4"/>
  <c r="G1000" i="4"/>
  <c r="H1001" i="4"/>
  <c r="I1002" i="4"/>
  <c r="C1004" i="4"/>
  <c r="D1005" i="4"/>
  <c r="E1006" i="4"/>
  <c r="F1007" i="4"/>
  <c r="G1008" i="4"/>
  <c r="H1009" i="4"/>
  <c r="I1010" i="4"/>
  <c r="C1012" i="4"/>
  <c r="D1013" i="4"/>
  <c r="E1014" i="4"/>
  <c r="F1015" i="4"/>
  <c r="G1016" i="4"/>
  <c r="H1017" i="4"/>
  <c r="I1018" i="4"/>
  <c r="C1020" i="4"/>
  <c r="D1021" i="4"/>
  <c r="E1022" i="4"/>
  <c r="F1023" i="4"/>
  <c r="G1024" i="4"/>
  <c r="H1025" i="4"/>
  <c r="I1026" i="4"/>
  <c r="C1028" i="4"/>
  <c r="D1029" i="4"/>
  <c r="E1030" i="4"/>
  <c r="F1031" i="4"/>
  <c r="G1032" i="4"/>
  <c r="H1033" i="4"/>
  <c r="H992" i="4"/>
  <c r="I993" i="4"/>
  <c r="C995" i="4"/>
  <c r="D996" i="4"/>
  <c r="E997" i="4"/>
  <c r="F998" i="4"/>
  <c r="G999" i="4"/>
  <c r="H1000" i="4"/>
  <c r="I1001" i="4"/>
  <c r="C1003" i="4"/>
  <c r="D1004" i="4"/>
  <c r="E1005" i="4"/>
  <c r="F1006" i="4"/>
  <c r="G1007" i="4"/>
  <c r="H1008" i="4"/>
  <c r="I1009" i="4"/>
  <c r="C1011" i="4"/>
  <c r="D1012" i="4"/>
  <c r="E1013" i="4"/>
  <c r="E991" i="4"/>
  <c r="F1014" i="4"/>
  <c r="G1015" i="4"/>
  <c r="H1016" i="4"/>
  <c r="I1017" i="4"/>
  <c r="C1019" i="4"/>
  <c r="D1020" i="4"/>
  <c r="E1021" i="4"/>
  <c r="F1022" i="4"/>
  <c r="G1023" i="4"/>
  <c r="H1024" i="4"/>
  <c r="I1025" i="4"/>
  <c r="C1027" i="4"/>
  <c r="D1028" i="4"/>
  <c r="E1029" i="4"/>
  <c r="F1030" i="4"/>
  <c r="E996" i="4"/>
  <c r="I1000" i="4"/>
  <c r="F1005" i="4"/>
  <c r="C1010" i="4"/>
  <c r="G1014" i="4"/>
  <c r="H1023" i="4"/>
  <c r="E1028" i="4"/>
  <c r="I1031" i="4"/>
  <c r="C1035" i="4"/>
  <c r="E1037" i="4"/>
  <c r="G1039" i="4"/>
  <c r="H1041" i="4"/>
  <c r="M28" i="24"/>
  <c r="D1043" i="4"/>
  <c r="E1044" i="4"/>
  <c r="F1045" i="4"/>
  <c r="G1046" i="4"/>
  <c r="H1047" i="4"/>
  <c r="I1048" i="4"/>
  <c r="C1050" i="4"/>
  <c r="D1051" i="4"/>
  <c r="E1052" i="4"/>
  <c r="F1053" i="4"/>
  <c r="G1054" i="4"/>
  <c r="H1055" i="4"/>
  <c r="I1056" i="4"/>
  <c r="F996" i="4"/>
  <c r="C1001" i="4"/>
  <c r="G1005" i="4"/>
  <c r="D1010" i="4"/>
  <c r="H1014" i="4"/>
  <c r="E1019" i="4"/>
  <c r="I1023" i="4"/>
  <c r="F1028" i="4"/>
  <c r="H1032" i="4"/>
  <c r="D1035" i="4"/>
  <c r="F1037" i="4"/>
  <c r="H1039" i="4"/>
  <c r="I1041" i="4"/>
  <c r="N28" i="24"/>
  <c r="E1043" i="4"/>
  <c r="F1044" i="4"/>
  <c r="G1045" i="4"/>
  <c r="H1046" i="4"/>
  <c r="I1047" i="4"/>
  <c r="C1049" i="4"/>
  <c r="D1050" i="4"/>
  <c r="E1051" i="4"/>
  <c r="F1052" i="4"/>
  <c r="G1053" i="4"/>
  <c r="H1054" i="4"/>
  <c r="I1055" i="4"/>
  <c r="D991" i="4"/>
  <c r="I992" i="4"/>
  <c r="F997" i="4"/>
  <c r="C1002" i="4"/>
  <c r="G1006" i="4"/>
  <c r="D1011" i="4"/>
  <c r="H1015" i="4"/>
  <c r="E1020" i="4"/>
  <c r="I1024" i="4"/>
  <c r="F1029" i="4"/>
  <c r="I1032" i="4"/>
  <c r="E1035" i="4"/>
  <c r="G1037" i="4"/>
  <c r="I1039" i="4"/>
  <c r="C1042" i="4"/>
  <c r="F1043" i="4"/>
  <c r="G1044" i="4"/>
  <c r="H1045" i="4"/>
  <c r="I1046" i="4"/>
  <c r="C1048" i="4"/>
  <c r="D1049" i="4"/>
  <c r="E1050" i="4"/>
  <c r="F1051" i="4"/>
  <c r="G1052" i="4"/>
  <c r="H1053" i="4"/>
  <c r="I1054" i="4"/>
  <c r="C1056" i="4"/>
  <c r="C994" i="4"/>
  <c r="G998" i="4"/>
  <c r="D1003" i="4"/>
  <c r="H1007" i="4"/>
  <c r="E1012" i="4"/>
  <c r="I1016" i="4"/>
  <c r="F1021" i="4"/>
  <c r="C1026" i="4"/>
  <c r="G1030" i="4"/>
  <c r="I1033" i="4"/>
  <c r="D1036" i="4"/>
  <c r="F1038" i="4"/>
  <c r="H1040" i="4"/>
  <c r="G1042" i="4"/>
  <c r="H1043" i="4"/>
  <c r="I1044" i="4"/>
  <c r="C1046" i="4"/>
  <c r="D1047" i="4"/>
  <c r="E1048" i="4"/>
  <c r="F1049" i="4"/>
  <c r="G1050" i="4"/>
  <c r="H1051" i="4"/>
  <c r="I1052" i="4"/>
  <c r="C1054" i="4"/>
  <c r="D1055" i="4"/>
  <c r="E1056" i="4"/>
  <c r="G991" i="4"/>
  <c r="D994" i="4"/>
  <c r="H998" i="4"/>
  <c r="E1003" i="4"/>
  <c r="I1007" i="4"/>
  <c r="F1012" i="4"/>
  <c r="C1017" i="4"/>
  <c r="G1021" i="4"/>
  <c r="D1026" i="4"/>
  <c r="H1030" i="4"/>
  <c r="C1034" i="4"/>
  <c r="E1036" i="4"/>
  <c r="G1038" i="4"/>
  <c r="I1040" i="4"/>
  <c r="H1042" i="4"/>
  <c r="I1043" i="4"/>
  <c r="C1045" i="4"/>
  <c r="D1046" i="4"/>
  <c r="E1047" i="4"/>
  <c r="F1048" i="4"/>
  <c r="G1049" i="4"/>
  <c r="H1050" i="4"/>
  <c r="I1051" i="4"/>
  <c r="C1053" i="4"/>
  <c r="D1054" i="4"/>
  <c r="E1055" i="4"/>
  <c r="F1056" i="4"/>
  <c r="H991" i="4"/>
  <c r="D995" i="4"/>
  <c r="H999" i="4"/>
  <c r="E1004" i="4"/>
  <c r="I1008" i="4"/>
  <c r="F1013" i="4"/>
  <c r="F991" i="4"/>
  <c r="C1018" i="4"/>
  <c r="G1022" i="4"/>
  <c r="D1027" i="4"/>
  <c r="G1031" i="4"/>
  <c r="D1034" i="4"/>
  <c r="F1036" i="4"/>
  <c r="H1038" i="4"/>
  <c r="C1041" i="4"/>
  <c r="H28" i="24"/>
  <c r="I1042" i="4"/>
  <c r="C1044" i="4"/>
  <c r="D1045" i="4"/>
  <c r="E1046" i="4"/>
  <c r="F1047" i="4"/>
  <c r="G1048" i="4"/>
  <c r="H1049" i="4"/>
  <c r="I1050" i="4"/>
  <c r="C1052" i="4"/>
  <c r="D1053" i="4"/>
  <c r="E1054" i="4"/>
  <c r="F1055" i="4"/>
  <c r="G1056" i="4"/>
  <c r="I991" i="4"/>
  <c r="E995" i="4"/>
  <c r="G1013" i="4"/>
  <c r="G1041" i="4"/>
  <c r="L28" i="24"/>
  <c r="H1031" i="4"/>
  <c r="F1046" i="4"/>
  <c r="C1051" i="4"/>
  <c r="G1055" i="4"/>
  <c r="H1056" i="4"/>
  <c r="C993" i="4"/>
  <c r="G1040" i="4"/>
  <c r="G997" i="4"/>
  <c r="I1015" i="4"/>
  <c r="C1033" i="4"/>
  <c r="D1042" i="4"/>
  <c r="C1047" i="4"/>
  <c r="G1051" i="4"/>
  <c r="D1056" i="4"/>
  <c r="D1052" i="4"/>
  <c r="F1050" i="4"/>
  <c r="I999" i="4"/>
  <c r="D1018" i="4"/>
  <c r="I1034" i="4"/>
  <c r="C1043" i="4"/>
  <c r="G1047" i="4"/>
  <c r="G1029" i="4"/>
  <c r="D1002" i="4"/>
  <c r="F1020" i="4"/>
  <c r="C1036" i="4"/>
  <c r="G1043" i="4"/>
  <c r="D1048" i="4"/>
  <c r="H1052" i="4"/>
  <c r="E1011" i="4"/>
  <c r="F1004" i="4"/>
  <c r="H1022" i="4"/>
  <c r="D1037" i="4"/>
  <c r="D1044" i="4"/>
  <c r="H1048" i="4"/>
  <c r="E1053" i="4"/>
  <c r="C991" i="4"/>
  <c r="C1009" i="4"/>
  <c r="F1039" i="4"/>
  <c r="I1049" i="4"/>
  <c r="H1006" i="4"/>
  <c r="C1025" i="4"/>
  <c r="E1038" i="4"/>
  <c r="H1044" i="4"/>
  <c r="E1049" i="4"/>
  <c r="I1053" i="4"/>
  <c r="E1027" i="4"/>
  <c r="E1045" i="4"/>
  <c r="F1054" i="4"/>
  <c r="I1045" i="4"/>
  <c r="C1055" i="4"/>
  <c r="L17" i="18"/>
  <c r="J39" i="18"/>
  <c r="D359" i="4"/>
  <c r="L39" i="16"/>
  <c r="L17" i="17"/>
  <c r="M39" i="17"/>
  <c r="L19" i="18"/>
  <c r="J17" i="18"/>
  <c r="L61" i="18"/>
  <c r="J19" i="18"/>
  <c r="L41" i="18"/>
  <c r="L19" i="16"/>
  <c r="J17" i="16"/>
  <c r="I29" i="16"/>
  <c r="J19" i="16"/>
  <c r="L62" i="16"/>
  <c r="L19" i="17"/>
  <c r="J17" i="17"/>
  <c r="M29" i="17"/>
  <c r="J19" i="17"/>
  <c r="M62" i="17"/>
  <c r="M18" i="21"/>
  <c r="G372" i="4"/>
  <c r="G405" i="4"/>
  <c r="G423" i="4"/>
  <c r="F372" i="4"/>
  <c r="F405" i="4"/>
  <c r="F423" i="4"/>
  <c r="E372" i="4"/>
  <c r="E405" i="4"/>
  <c r="E423" i="4"/>
  <c r="D372" i="4"/>
  <c r="D405" i="4"/>
  <c r="D423" i="4"/>
  <c r="C372" i="4"/>
  <c r="C405" i="4"/>
  <c r="C423" i="4"/>
  <c r="G373" i="4"/>
  <c r="F373" i="4"/>
  <c r="E373" i="4"/>
  <c r="D373" i="4"/>
  <c r="C373" i="4"/>
  <c r="H14" i="21"/>
  <c r="H12" i="21"/>
  <c r="H15" i="18"/>
  <c r="H13" i="18"/>
  <c r="H15" i="17"/>
  <c r="H13" i="17"/>
  <c r="H15" i="16"/>
  <c r="H13" i="16"/>
  <c r="H467" i="4"/>
  <c r="H468" i="4"/>
  <c r="H474" i="4"/>
  <c r="H478" i="4"/>
  <c r="G473" i="4"/>
  <c r="G487" i="4"/>
  <c r="E369" i="4"/>
  <c r="G424" i="4"/>
  <c r="E424" i="4"/>
  <c r="C424" i="4"/>
  <c r="G422" i="4"/>
  <c r="E422" i="4"/>
  <c r="C422" i="4"/>
  <c r="F421" i="4"/>
  <c r="D421" i="4"/>
  <c r="G420" i="4"/>
  <c r="E420" i="4"/>
  <c r="C420" i="4"/>
  <c r="F419" i="4"/>
  <c r="D419" i="4"/>
  <c r="G418" i="4"/>
  <c r="E418" i="4"/>
  <c r="C418" i="4"/>
  <c r="F417" i="4"/>
  <c r="D417" i="4"/>
  <c r="G416" i="4"/>
  <c r="E416" i="4"/>
  <c r="C416" i="4"/>
  <c r="F415" i="4"/>
  <c r="D415" i="4"/>
  <c r="G414" i="4"/>
  <c r="E414" i="4"/>
  <c r="C414" i="4"/>
  <c r="F413" i="4"/>
  <c r="D413" i="4"/>
  <c r="G412" i="4"/>
  <c r="E412" i="4"/>
  <c r="C412" i="4"/>
  <c r="F411" i="4"/>
  <c r="D411" i="4"/>
  <c r="G410" i="4"/>
  <c r="E410" i="4"/>
  <c r="C410" i="4"/>
  <c r="F409" i="4"/>
  <c r="D409" i="4"/>
  <c r="I28" i="18"/>
  <c r="G408" i="4"/>
  <c r="E408" i="4"/>
  <c r="C408" i="4"/>
  <c r="F407" i="4"/>
  <c r="D407" i="4"/>
  <c r="G406" i="4"/>
  <c r="E406" i="4"/>
  <c r="C406" i="4"/>
  <c r="G404" i="4"/>
  <c r="E404" i="4"/>
  <c r="C404" i="4"/>
  <c r="F403" i="4"/>
  <c r="D403" i="4"/>
  <c r="G402" i="4"/>
  <c r="E402" i="4"/>
  <c r="C402" i="4"/>
  <c r="F401" i="4"/>
  <c r="D401" i="4"/>
  <c r="G400" i="4"/>
  <c r="E400" i="4"/>
  <c r="C400" i="4"/>
  <c r="F399" i="4"/>
  <c r="D399" i="4"/>
  <c r="G398" i="4"/>
  <c r="E398" i="4"/>
  <c r="C398" i="4"/>
  <c r="F397" i="4"/>
  <c r="D397" i="4"/>
  <c r="G396" i="4"/>
  <c r="E396" i="4"/>
  <c r="C396" i="4"/>
  <c r="F395" i="4"/>
  <c r="D395" i="4"/>
  <c r="G394" i="4"/>
  <c r="E394" i="4"/>
  <c r="C394" i="4"/>
  <c r="F393" i="4"/>
  <c r="D393" i="4"/>
  <c r="G392" i="4"/>
  <c r="E392" i="4"/>
  <c r="C392" i="4"/>
  <c r="F391" i="4"/>
  <c r="D391" i="4"/>
  <c r="G390" i="4"/>
  <c r="E390" i="4"/>
  <c r="C390" i="4"/>
  <c r="F389" i="4"/>
  <c r="D389" i="4"/>
  <c r="G388" i="4"/>
  <c r="E388" i="4"/>
  <c r="C388" i="4"/>
  <c r="F387" i="4"/>
  <c r="D387" i="4"/>
  <c r="G386" i="4"/>
  <c r="E386" i="4"/>
  <c r="C386" i="4"/>
  <c r="F385" i="4"/>
  <c r="D385" i="4"/>
  <c r="G384" i="4"/>
  <c r="E384" i="4"/>
  <c r="C384" i="4"/>
  <c r="F383" i="4"/>
  <c r="D383" i="4"/>
  <c r="G382" i="4"/>
  <c r="E382" i="4"/>
  <c r="C382" i="4"/>
  <c r="F381" i="4"/>
  <c r="D381" i="4"/>
  <c r="G380" i="4"/>
  <c r="E380" i="4"/>
  <c r="C380" i="4"/>
  <c r="F379" i="4"/>
  <c r="D379" i="4"/>
  <c r="G378" i="4"/>
  <c r="E378" i="4"/>
  <c r="C378" i="4"/>
  <c r="F377" i="4"/>
  <c r="D377" i="4"/>
  <c r="G376" i="4"/>
  <c r="E376" i="4"/>
  <c r="C376" i="4"/>
  <c r="F375" i="4"/>
  <c r="D375" i="4"/>
  <c r="G374" i="4"/>
  <c r="E374" i="4"/>
  <c r="C374" i="4"/>
  <c r="F371" i="4"/>
  <c r="D371" i="4"/>
  <c r="G370" i="4"/>
  <c r="E370" i="4"/>
  <c r="C370" i="4"/>
  <c r="F369" i="4"/>
  <c r="D369" i="4"/>
  <c r="G368" i="4"/>
  <c r="E368" i="4"/>
  <c r="C368" i="4"/>
  <c r="F367" i="4"/>
  <c r="D367" i="4"/>
  <c r="G366" i="4"/>
  <c r="E366" i="4"/>
  <c r="C366" i="4"/>
  <c r="F365" i="4"/>
  <c r="D365" i="4"/>
  <c r="G364" i="4"/>
  <c r="E364" i="4"/>
  <c r="C364" i="4"/>
  <c r="F363" i="4"/>
  <c r="D363" i="4"/>
  <c r="G362" i="4"/>
  <c r="E362" i="4"/>
  <c r="C362" i="4"/>
  <c r="F361" i="4"/>
  <c r="D361" i="4"/>
  <c r="G360" i="4"/>
  <c r="E360" i="4"/>
  <c r="C360" i="4"/>
  <c r="C369" i="4"/>
  <c r="F424" i="4"/>
  <c r="D424" i="4"/>
  <c r="F422" i="4"/>
  <c r="D422" i="4"/>
  <c r="G421" i="4"/>
  <c r="E421" i="4"/>
  <c r="C421" i="4"/>
  <c r="F420" i="4"/>
  <c r="D420" i="4"/>
  <c r="G419" i="4"/>
  <c r="E419" i="4"/>
  <c r="C419" i="4"/>
  <c r="F418" i="4"/>
  <c r="D418" i="4"/>
  <c r="G417" i="4"/>
  <c r="E417" i="4"/>
  <c r="C417" i="4"/>
  <c r="F416" i="4"/>
  <c r="D416" i="4"/>
  <c r="G415" i="4"/>
  <c r="E415" i="4"/>
  <c r="C415" i="4"/>
  <c r="F414" i="4"/>
  <c r="D414" i="4"/>
  <c r="G413" i="4"/>
  <c r="E413" i="4"/>
  <c r="C413" i="4"/>
  <c r="F412" i="4"/>
  <c r="D412" i="4"/>
  <c r="G411" i="4"/>
  <c r="E411" i="4"/>
  <c r="C411" i="4"/>
  <c r="F410" i="4"/>
  <c r="D410" i="4"/>
  <c r="G409" i="4"/>
  <c r="L28" i="18"/>
  <c r="E409" i="4"/>
  <c r="C409" i="4"/>
  <c r="F408" i="4"/>
  <c r="D408" i="4"/>
  <c r="G407" i="4"/>
  <c r="E407" i="4"/>
  <c r="C407" i="4"/>
  <c r="F406" i="4"/>
  <c r="D406" i="4"/>
  <c r="F404" i="4"/>
  <c r="D404" i="4"/>
  <c r="G403" i="4"/>
  <c r="E403" i="4"/>
  <c r="C403" i="4"/>
  <c r="F402" i="4"/>
  <c r="D402" i="4"/>
  <c r="G401" i="4"/>
  <c r="E401" i="4"/>
  <c r="C401" i="4"/>
  <c r="F400" i="4"/>
  <c r="D400" i="4"/>
  <c r="G399" i="4"/>
  <c r="E399" i="4"/>
  <c r="C399" i="4"/>
  <c r="F398" i="4"/>
  <c r="D398" i="4"/>
  <c r="G397" i="4"/>
  <c r="E397" i="4"/>
  <c r="C397" i="4"/>
  <c r="F396" i="4"/>
  <c r="D396" i="4"/>
  <c r="G395" i="4"/>
  <c r="E395" i="4"/>
  <c r="C395" i="4"/>
  <c r="F394" i="4"/>
  <c r="D394" i="4"/>
  <c r="G393" i="4"/>
  <c r="E393" i="4"/>
  <c r="C393" i="4"/>
  <c r="F392" i="4"/>
  <c r="D392" i="4"/>
  <c r="G391" i="4"/>
  <c r="E391" i="4"/>
  <c r="C391" i="4"/>
  <c r="F390" i="4"/>
  <c r="D390" i="4"/>
  <c r="G389" i="4"/>
  <c r="E389" i="4"/>
  <c r="C389" i="4"/>
  <c r="F388" i="4"/>
  <c r="D388" i="4"/>
  <c r="G387" i="4"/>
  <c r="E387" i="4"/>
  <c r="C387" i="4"/>
  <c r="F386" i="4"/>
  <c r="D386" i="4"/>
  <c r="G385" i="4"/>
  <c r="E385" i="4"/>
  <c r="C385" i="4"/>
  <c r="F384" i="4"/>
  <c r="D384" i="4"/>
  <c r="G383" i="4"/>
  <c r="E383" i="4"/>
  <c r="C383" i="4"/>
  <c r="F382" i="4"/>
  <c r="D382" i="4"/>
  <c r="G381" i="4"/>
  <c r="E381" i="4"/>
  <c r="C381" i="4"/>
  <c r="F380" i="4"/>
  <c r="D380" i="4"/>
  <c r="G379" i="4"/>
  <c r="E379" i="4"/>
  <c r="C379" i="4"/>
  <c r="F378" i="4"/>
  <c r="D378" i="4"/>
  <c r="G377" i="4"/>
  <c r="E377" i="4"/>
  <c r="C377" i="4"/>
  <c r="F376" i="4"/>
  <c r="D376" i="4"/>
  <c r="G375" i="4"/>
  <c r="E375" i="4"/>
  <c r="C375" i="4"/>
  <c r="F374" i="4"/>
  <c r="D374" i="4"/>
  <c r="G371" i="4"/>
  <c r="E371" i="4"/>
  <c r="C371" i="4"/>
  <c r="F370" i="4"/>
  <c r="D370" i="4"/>
  <c r="G369" i="4"/>
  <c r="F368" i="4"/>
  <c r="D368" i="4"/>
  <c r="G367" i="4"/>
  <c r="E367" i="4"/>
  <c r="C367" i="4"/>
  <c r="F366" i="4"/>
  <c r="D366" i="4"/>
  <c r="G365" i="4"/>
  <c r="E365" i="4"/>
  <c r="C365" i="4"/>
  <c r="F364" i="4"/>
  <c r="D364" i="4"/>
  <c r="G363" i="4"/>
  <c r="E363" i="4"/>
  <c r="C363" i="4"/>
  <c r="F362" i="4"/>
  <c r="D362" i="4"/>
  <c r="G361" i="4"/>
  <c r="E361" i="4"/>
  <c r="C361" i="4"/>
  <c r="F360" i="4"/>
  <c r="D360" i="4"/>
  <c r="C471" i="4"/>
  <c r="C15" i="15"/>
  <c r="C17" i="15"/>
  <c r="E19" i="15"/>
  <c r="H19" i="15"/>
  <c r="E21" i="15"/>
  <c r="H21" i="15"/>
  <c r="G461" i="4"/>
  <c r="D462" i="4"/>
  <c r="D468" i="4"/>
  <c r="D470" i="4"/>
  <c r="E472" i="4"/>
  <c r="F473" i="4"/>
  <c r="D474" i="4"/>
  <c r="E475" i="4"/>
  <c r="D478" i="4"/>
  <c r="F479" i="4"/>
  <c r="D484" i="4"/>
  <c r="F485" i="4"/>
  <c r="M41" i="17"/>
  <c r="I41" i="17"/>
  <c r="G359" i="4"/>
  <c r="H51" i="17"/>
  <c r="J50" i="16"/>
  <c r="I30" i="18"/>
  <c r="I51" i="18"/>
  <c r="I62" i="18"/>
  <c r="K50" i="16"/>
  <c r="J40" i="16"/>
  <c r="L61" i="16"/>
  <c r="I29" i="17"/>
  <c r="K61" i="16"/>
  <c r="I49" i="16"/>
  <c r="J30" i="18"/>
  <c r="K30" i="18"/>
  <c r="J62" i="18"/>
  <c r="L40" i="18"/>
  <c r="H62" i="17"/>
  <c r="I39" i="16"/>
  <c r="E359" i="4"/>
  <c r="J41" i="18"/>
  <c r="L29" i="18"/>
  <c r="K51" i="17"/>
  <c r="F359" i="4"/>
  <c r="K30" i="17"/>
  <c r="I50" i="16"/>
  <c r="K29" i="16"/>
  <c r="L50" i="16"/>
  <c r="J61" i="16"/>
  <c r="N62" i="17"/>
  <c r="H29" i="24"/>
  <c r="H61" i="24"/>
  <c r="H30" i="17"/>
  <c r="H49" i="18"/>
  <c r="H50" i="16"/>
  <c r="K40" i="16"/>
  <c r="H61" i="16"/>
  <c r="L29" i="16"/>
  <c r="L40" i="16"/>
  <c r="I40" i="16"/>
  <c r="I51" i="17"/>
  <c r="H41" i="17"/>
  <c r="N41" i="17"/>
  <c r="J62" i="17"/>
  <c r="H28" i="18"/>
  <c r="L29" i="24"/>
  <c r="I61" i="24"/>
  <c r="I49" i="18"/>
  <c r="H39" i="18"/>
  <c r="I61" i="16"/>
  <c r="H29" i="16"/>
  <c r="H40" i="16"/>
  <c r="J29" i="16"/>
  <c r="L51" i="17"/>
  <c r="L62" i="17"/>
  <c r="K41" i="17"/>
  <c r="M30" i="17"/>
  <c r="M29" i="24"/>
  <c r="K29" i="24"/>
  <c r="I29" i="24"/>
  <c r="K61" i="24"/>
  <c r="N39" i="17"/>
  <c r="J40" i="17"/>
  <c r="C746" i="4"/>
  <c r="C745" i="4"/>
  <c r="E729" i="4"/>
  <c r="C727" i="4"/>
  <c r="D722" i="4"/>
  <c r="F716" i="4"/>
  <c r="E713" i="4"/>
  <c r="J40" i="24"/>
  <c r="F768" i="4"/>
  <c r="E757" i="4"/>
  <c r="D743" i="4"/>
  <c r="C737" i="4"/>
  <c r="C722" i="4"/>
  <c r="D720" i="4"/>
  <c r="C719" i="4"/>
  <c r="F708" i="4"/>
  <c r="C564" i="4"/>
  <c r="G564" i="4"/>
  <c r="F565" i="4"/>
  <c r="E566" i="4"/>
  <c r="D567" i="4"/>
  <c r="C568" i="4"/>
  <c r="G568" i="4"/>
  <c r="F569" i="4"/>
  <c r="E570" i="4"/>
  <c r="D571" i="4"/>
  <c r="C572" i="4"/>
  <c r="G572" i="4"/>
  <c r="F573" i="4"/>
  <c r="E574" i="4"/>
  <c r="D575" i="4"/>
  <c r="C576" i="4"/>
  <c r="G576" i="4"/>
  <c r="F577" i="4"/>
  <c r="E578" i="4"/>
  <c r="D579" i="4"/>
  <c r="C580" i="4"/>
  <c r="G580" i="4"/>
  <c r="F581" i="4"/>
  <c r="E582" i="4"/>
  <c r="D583" i="4"/>
  <c r="C584" i="4"/>
  <c r="G584" i="4"/>
  <c r="F585" i="4"/>
  <c r="E586" i="4"/>
  <c r="D587" i="4"/>
  <c r="C588" i="4"/>
  <c r="G588" i="4"/>
  <c r="F589" i="4"/>
  <c r="E590" i="4"/>
  <c r="D591" i="4"/>
  <c r="C592" i="4"/>
  <c r="G592" i="4"/>
  <c r="F593" i="4"/>
  <c r="E594" i="4"/>
  <c r="D595" i="4"/>
  <c r="C596" i="4"/>
  <c r="G596" i="4"/>
  <c r="F597" i="4"/>
  <c r="E598" i="4"/>
  <c r="D599" i="4"/>
  <c r="C600" i="4"/>
  <c r="G600" i="4"/>
  <c r="F601" i="4"/>
  <c r="E602" i="4"/>
  <c r="D603" i="4"/>
  <c r="C604" i="4"/>
  <c r="G604" i="4"/>
  <c r="F605" i="4"/>
  <c r="E606" i="4"/>
  <c r="D607" i="4"/>
  <c r="C608" i="4"/>
  <c r="G608" i="4"/>
  <c r="F609" i="4"/>
  <c r="E610" i="4"/>
  <c r="D611" i="4"/>
  <c r="C612" i="4"/>
  <c r="G612" i="4"/>
  <c r="F613" i="4"/>
  <c r="E614" i="4"/>
  <c r="J49" i="16"/>
  <c r="D615" i="4"/>
  <c r="C616" i="4"/>
  <c r="G616" i="4"/>
  <c r="F617" i="4"/>
  <c r="E618" i="4"/>
  <c r="D619" i="4"/>
  <c r="C620" i="4"/>
  <c r="G620" i="4"/>
  <c r="F621" i="4"/>
  <c r="E622" i="4"/>
  <c r="D623" i="4"/>
  <c r="C624" i="4"/>
  <c r="G624" i="4"/>
  <c r="F625" i="4"/>
  <c r="E626" i="4"/>
  <c r="D627" i="4"/>
  <c r="C628" i="4"/>
  <c r="G628" i="4"/>
  <c r="I557" i="4"/>
  <c r="D564" i="4"/>
  <c r="C565" i="4"/>
  <c r="G565" i="4"/>
  <c r="F566" i="4"/>
  <c r="E567" i="4"/>
  <c r="D568" i="4"/>
  <c r="C569" i="4"/>
  <c r="G569" i="4"/>
  <c r="F570" i="4"/>
  <c r="E571" i="4"/>
  <c r="D572" i="4"/>
  <c r="C573" i="4"/>
  <c r="G573" i="4"/>
  <c r="F574" i="4"/>
  <c r="E575" i="4"/>
  <c r="D576" i="4"/>
  <c r="C577" i="4"/>
  <c r="G577" i="4"/>
  <c r="F578" i="4"/>
  <c r="E579" i="4"/>
  <c r="D580" i="4"/>
  <c r="C581" i="4"/>
  <c r="G581" i="4"/>
  <c r="F582" i="4"/>
  <c r="E583" i="4"/>
  <c r="D584" i="4"/>
  <c r="C585" i="4"/>
  <c r="G585" i="4"/>
  <c r="F586" i="4"/>
  <c r="E587" i="4"/>
  <c r="D588" i="4"/>
  <c r="C589" i="4"/>
  <c r="G589" i="4"/>
  <c r="F590" i="4"/>
  <c r="E591" i="4"/>
  <c r="D592" i="4"/>
  <c r="C593" i="4"/>
  <c r="G593" i="4"/>
  <c r="F594" i="4"/>
  <c r="E595" i="4"/>
  <c r="D596" i="4"/>
  <c r="C597" i="4"/>
  <c r="G597" i="4"/>
  <c r="F598" i="4"/>
  <c r="E599" i="4"/>
  <c r="D600" i="4"/>
  <c r="C601" i="4"/>
  <c r="G601" i="4"/>
  <c r="F602" i="4"/>
  <c r="E603" i="4"/>
  <c r="D604" i="4"/>
  <c r="C605" i="4"/>
  <c r="G605" i="4"/>
  <c r="F606" i="4"/>
  <c r="E607" i="4"/>
  <c r="D608" i="4"/>
  <c r="C609" i="4"/>
  <c r="G609" i="4"/>
  <c r="F610" i="4"/>
  <c r="E611" i="4"/>
  <c r="D612" i="4"/>
  <c r="C613" i="4"/>
  <c r="G613" i="4"/>
  <c r="F614" i="4"/>
  <c r="E615" i="4"/>
  <c r="D616" i="4"/>
  <c r="C617" i="4"/>
  <c r="G617" i="4"/>
  <c r="F618" i="4"/>
  <c r="E619" i="4"/>
  <c r="D620" i="4"/>
  <c r="C621" i="4"/>
  <c r="G621" i="4"/>
  <c r="F622" i="4"/>
  <c r="E623" i="4"/>
  <c r="D624" i="4"/>
  <c r="C625" i="4"/>
  <c r="G625" i="4"/>
  <c r="F626" i="4"/>
  <c r="E627" i="4"/>
  <c r="D628" i="4"/>
  <c r="C629" i="4"/>
  <c r="D765" i="4"/>
  <c r="E758" i="4"/>
  <c r="H751" i="4"/>
  <c r="D744" i="4"/>
  <c r="C714" i="4"/>
  <c r="D712" i="4"/>
  <c r="H707" i="4"/>
  <c r="G566" i="4"/>
  <c r="D565" i="4"/>
  <c r="G770" i="4"/>
  <c r="H771" i="4"/>
  <c r="H770" i="4"/>
  <c r="I761" i="4"/>
  <c r="D758" i="4"/>
  <c r="E753" i="4"/>
  <c r="F747" i="4"/>
  <c r="D745" i="4"/>
  <c r="H741" i="4"/>
  <c r="C735" i="4"/>
  <c r="I728" i="4"/>
  <c r="E722" i="4"/>
  <c r="C712" i="4"/>
  <c r="I62" i="16"/>
  <c r="K40" i="18"/>
  <c r="H61" i="18"/>
  <c r="H29" i="18"/>
  <c r="J50" i="18"/>
  <c r="J41" i="16"/>
  <c r="L41" i="16"/>
  <c r="I30" i="16"/>
  <c r="I31" i="16"/>
  <c r="I33" i="16"/>
  <c r="I41" i="16"/>
  <c r="K41" i="16"/>
  <c r="H61" i="17"/>
  <c r="M40" i="17"/>
  <c r="M42" i="17"/>
  <c r="M44" i="17"/>
  <c r="N40" i="24"/>
  <c r="J29" i="18"/>
  <c r="K51" i="16"/>
  <c r="H40" i="18"/>
  <c r="I61" i="18"/>
  <c r="I29" i="18"/>
  <c r="I31" i="18"/>
  <c r="N61" i="17"/>
  <c r="N29" i="24"/>
  <c r="I50" i="24"/>
  <c r="L61" i="24"/>
  <c r="J50" i="24"/>
  <c r="I40" i="24"/>
  <c r="M40" i="24"/>
  <c r="K29" i="18"/>
  <c r="I51" i="16"/>
  <c r="I50" i="18"/>
  <c r="L30" i="16"/>
  <c r="H50" i="18"/>
  <c r="L50" i="18"/>
  <c r="K61" i="18"/>
  <c r="K50" i="18"/>
  <c r="J61" i="18"/>
  <c r="J40" i="18"/>
  <c r="J42" i="18"/>
  <c r="I40" i="18"/>
  <c r="J29" i="24"/>
  <c r="M50" i="24"/>
  <c r="H50" i="24"/>
  <c r="K50" i="24"/>
  <c r="K40" i="24"/>
  <c r="H40" i="24"/>
  <c r="L50" i="24"/>
  <c r="N50" i="24"/>
  <c r="J50" i="17"/>
  <c r="I40" i="17"/>
  <c r="L29" i="17"/>
  <c r="L61" i="17"/>
  <c r="N29" i="17"/>
  <c r="M50" i="17"/>
  <c r="K29" i="17"/>
  <c r="H40" i="17"/>
  <c r="K61" i="17"/>
  <c r="H29" i="17"/>
  <c r="J61" i="17"/>
  <c r="I50" i="17"/>
  <c r="K40" i="17"/>
  <c r="N40" i="17"/>
  <c r="N50" i="17"/>
  <c r="I39" i="17"/>
  <c r="K50" i="17"/>
  <c r="L50" i="17"/>
  <c r="I61" i="17"/>
  <c r="H50" i="17"/>
  <c r="L40" i="17"/>
  <c r="J29" i="17"/>
  <c r="L28" i="17"/>
  <c r="M61" i="17"/>
  <c r="M62" i="24"/>
  <c r="M63" i="24"/>
  <c r="K30" i="16"/>
  <c r="H39" i="16"/>
  <c r="L39" i="18"/>
  <c r="L42" i="18"/>
  <c r="L44" i="18"/>
  <c r="J51" i="16"/>
  <c r="J52" i="16"/>
  <c r="J54" i="16"/>
  <c r="J62" i="16"/>
  <c r="K39" i="16"/>
  <c r="K41" i="18"/>
  <c r="J39" i="16"/>
  <c r="H30" i="18"/>
  <c r="L41" i="17"/>
  <c r="K62" i="18"/>
  <c r="K49" i="18"/>
  <c r="H41" i="18"/>
  <c r="J28" i="16"/>
  <c r="L51" i="16"/>
  <c r="J30" i="17"/>
  <c r="K39" i="18"/>
  <c r="I39" i="18"/>
  <c r="J30" i="16"/>
  <c r="K62" i="17"/>
  <c r="N30" i="17"/>
  <c r="M51" i="17"/>
  <c r="H28" i="16"/>
  <c r="J28" i="18"/>
  <c r="K62" i="16"/>
  <c r="L62" i="18"/>
  <c r="J30" i="24"/>
  <c r="K30" i="24"/>
  <c r="K31" i="24"/>
  <c r="K34" i="24"/>
  <c r="L49" i="24"/>
  <c r="J49" i="24"/>
  <c r="N39" i="24"/>
  <c r="I39" i="24"/>
  <c r="H62" i="16"/>
  <c r="K60" i="18"/>
  <c r="H30" i="16"/>
  <c r="H41" i="16"/>
  <c r="H51" i="18"/>
  <c r="L30" i="17"/>
  <c r="L51" i="18"/>
  <c r="H51" i="16"/>
  <c r="L30" i="18"/>
  <c r="L31" i="18"/>
  <c r="L33" i="18"/>
  <c r="J51" i="17"/>
  <c r="I41" i="18"/>
  <c r="K51" i="18"/>
  <c r="J51" i="18"/>
  <c r="J49" i="18"/>
  <c r="H62" i="18"/>
  <c r="I30" i="17"/>
  <c r="I62" i="17"/>
  <c r="J41" i="17"/>
  <c r="N51" i="17"/>
  <c r="L28" i="16"/>
  <c r="K28" i="16"/>
  <c r="K28" i="18"/>
  <c r="N49" i="24"/>
  <c r="I49" i="24"/>
  <c r="J39" i="24"/>
  <c r="M51" i="24"/>
  <c r="I62" i="24"/>
  <c r="K41" i="24"/>
  <c r="J52" i="21"/>
  <c r="J55" i="21"/>
  <c r="L49" i="16"/>
  <c r="H49" i="16"/>
  <c r="H41" i="24"/>
  <c r="L49" i="18"/>
  <c r="J60" i="16"/>
  <c r="H60" i="18"/>
  <c r="N49" i="17"/>
  <c r="M52" i="21"/>
  <c r="H39" i="17"/>
  <c r="M49" i="17"/>
  <c r="I30" i="24"/>
  <c r="N51" i="24"/>
  <c r="H60" i="16"/>
  <c r="J60" i="18"/>
  <c r="I60" i="18"/>
  <c r="I63" i="18"/>
  <c r="I66" i="18"/>
  <c r="K60" i="16"/>
  <c r="M60" i="17"/>
  <c r="K51" i="24"/>
  <c r="J51" i="24"/>
  <c r="H51" i="24"/>
  <c r="N41" i="24"/>
  <c r="I41" i="24"/>
  <c r="J41" i="24"/>
  <c r="K49" i="16"/>
  <c r="I28" i="17"/>
  <c r="L52" i="21"/>
  <c r="K37" i="21"/>
  <c r="N60" i="17"/>
  <c r="M30" i="24"/>
  <c r="M31" i="24"/>
  <c r="M34" i="24"/>
  <c r="L30" i="24"/>
  <c r="L31" i="24"/>
  <c r="L34" i="24"/>
  <c r="N30" i="24"/>
  <c r="N31" i="24"/>
  <c r="N34" i="24"/>
  <c r="L51" i="24"/>
  <c r="N62" i="24"/>
  <c r="N63" i="24"/>
  <c r="N65" i="24"/>
  <c r="J62" i="24"/>
  <c r="J63" i="24"/>
  <c r="J65" i="24"/>
  <c r="I51" i="24"/>
  <c r="M41" i="24"/>
  <c r="N28" i="17"/>
  <c r="H49" i="17"/>
  <c r="L49" i="17"/>
  <c r="L39" i="17"/>
  <c r="L37" i="21"/>
  <c r="L60" i="17"/>
  <c r="H30" i="24"/>
  <c r="K62" i="24"/>
  <c r="L62" i="24"/>
  <c r="L60" i="18"/>
  <c r="I60" i="16"/>
  <c r="H60" i="17"/>
  <c r="H62" i="24"/>
  <c r="H28" i="17"/>
  <c r="M28" i="17"/>
  <c r="C551" i="4"/>
  <c r="C764" i="4"/>
  <c r="D757" i="4"/>
  <c r="D544" i="4"/>
  <c r="H529" i="4"/>
  <c r="H742" i="4"/>
  <c r="H734" i="4"/>
  <c r="H521" i="4"/>
  <c r="I514" i="4"/>
  <c r="H726" i="4"/>
  <c r="C508" i="4"/>
  <c r="D501" i="4"/>
  <c r="E494" i="4"/>
  <c r="E707" i="4"/>
  <c r="F556" i="4"/>
  <c r="F769" i="4"/>
  <c r="E723" i="4"/>
  <c r="E739" i="4"/>
  <c r="F541" i="4"/>
  <c r="C524" i="4"/>
  <c r="G768" i="4"/>
  <c r="I743" i="4"/>
  <c r="H513" i="4"/>
  <c r="I549" i="4"/>
  <c r="I542" i="4"/>
  <c r="G750" i="4"/>
  <c r="G537" i="4"/>
  <c r="D747" i="4"/>
  <c r="D534" i="4"/>
  <c r="C738" i="4"/>
  <c r="I736" i="4"/>
  <c r="C730" i="4"/>
  <c r="C517" i="4"/>
  <c r="H727" i="4"/>
  <c r="H514" i="4"/>
  <c r="F717" i="4"/>
  <c r="F504" i="4"/>
  <c r="E716" i="4"/>
  <c r="E503" i="4"/>
  <c r="F496" i="4"/>
  <c r="E708" i="4"/>
  <c r="E495" i="4"/>
  <c r="G771" i="4"/>
  <c r="G558" i="4"/>
  <c r="F557" i="4"/>
  <c r="F770" i="4"/>
  <c r="E769" i="4"/>
  <c r="E766" i="4"/>
  <c r="F759" i="4"/>
  <c r="F555" i="4"/>
  <c r="D553" i="4"/>
  <c r="F535" i="4"/>
  <c r="F503" i="4"/>
  <c r="E545" i="4"/>
  <c r="C525" i="4"/>
  <c r="C729" i="4"/>
  <c r="C721" i="4"/>
  <c r="H735" i="4"/>
  <c r="I727" i="4"/>
  <c r="H762" i="4"/>
  <c r="I755" i="4"/>
  <c r="G733" i="4"/>
  <c r="G557" i="4"/>
  <c r="I523" i="4"/>
  <c r="G760" i="4"/>
  <c r="H750" i="4"/>
  <c r="G536" i="4"/>
  <c r="E534" i="4"/>
  <c r="F740" i="4"/>
  <c r="F527" i="4"/>
  <c r="D738" i="4"/>
  <c r="I522" i="4"/>
  <c r="I735" i="4"/>
  <c r="F732" i="4"/>
  <c r="D730" i="4"/>
  <c r="G512" i="4"/>
  <c r="F511" i="4"/>
  <c r="H505" i="4"/>
  <c r="H718" i="4"/>
  <c r="G504" i="4"/>
  <c r="G717" i="4"/>
  <c r="I498" i="4"/>
  <c r="H710" i="4"/>
  <c r="G709" i="4"/>
  <c r="F495" i="4"/>
  <c r="D525" i="4"/>
  <c r="F724" i="4"/>
  <c r="I711" i="4"/>
  <c r="H761" i="4"/>
  <c r="I751" i="4"/>
  <c r="H497" i="4"/>
  <c r="H537" i="4"/>
  <c r="I550" i="4"/>
  <c r="I763" i="4"/>
  <c r="F547" i="4"/>
  <c r="G544" i="4"/>
  <c r="G757" i="4"/>
  <c r="C544" i="4"/>
  <c r="C757" i="4"/>
  <c r="H542" i="4"/>
  <c r="E541" i="4"/>
  <c r="C537" i="4"/>
  <c r="C750" i="4"/>
  <c r="F749" i="4"/>
  <c r="E535" i="4"/>
  <c r="I744" i="4"/>
  <c r="H743" i="4"/>
  <c r="G742" i="4"/>
  <c r="F528" i="4"/>
  <c r="F741" i="4"/>
  <c r="E740" i="4"/>
  <c r="E527" i="4"/>
  <c r="F733" i="4"/>
  <c r="F520" i="4"/>
  <c r="G726" i="4"/>
  <c r="D510" i="4"/>
  <c r="I720" i="4"/>
  <c r="I507" i="4"/>
  <c r="H506" i="4"/>
  <c r="H719" i="4"/>
  <c r="G710" i="4"/>
  <c r="D739" i="4"/>
  <c r="E715" i="4"/>
  <c r="E731" i="4"/>
  <c r="E747" i="4"/>
  <c r="F519" i="4"/>
  <c r="E554" i="4"/>
  <c r="E553" i="4"/>
  <c r="G493" i="4"/>
  <c r="C713" i="4"/>
  <c r="E732" i="4"/>
  <c r="F767" i="4"/>
  <c r="F748" i="4"/>
  <c r="G761" i="4"/>
  <c r="G725" i="4"/>
  <c r="I506" i="4"/>
  <c r="H499" i="4"/>
  <c r="G549" i="4"/>
  <c r="C753" i="4"/>
  <c r="I531" i="4"/>
  <c r="G548" i="4"/>
  <c r="C706" i="4"/>
  <c r="F709" i="4"/>
  <c r="D752" i="4"/>
  <c r="E724" i="4"/>
  <c r="C506" i="4"/>
  <c r="E500" i="4"/>
  <c r="C552" i="4"/>
  <c r="C540" i="4"/>
  <c r="F544" i="4"/>
  <c r="C743" i="4"/>
  <c r="D756" i="4"/>
  <c r="I60" i="17"/>
  <c r="F760" i="4"/>
  <c r="I754" i="4"/>
  <c r="G734" i="4"/>
  <c r="H711" i="4"/>
  <c r="G497" i="4"/>
  <c r="H538" i="4"/>
  <c r="H498" i="4"/>
  <c r="D728" i="4"/>
  <c r="F725" i="4"/>
  <c r="E754" i="4"/>
  <c r="D545" i="4"/>
  <c r="D539" i="4"/>
  <c r="D518" i="4"/>
  <c r="D494" i="4"/>
  <c r="C501" i="4"/>
  <c r="E748" i="4"/>
  <c r="I768" i="4"/>
  <c r="I717" i="4"/>
  <c r="G718" i="4"/>
  <c r="H755" i="4"/>
  <c r="I515" i="4"/>
  <c r="F757" i="4"/>
  <c r="C533" i="4"/>
  <c r="F509" i="4"/>
  <c r="F540" i="4"/>
  <c r="C509" i="4"/>
  <c r="E767" i="4"/>
  <c r="F765" i="4"/>
  <c r="I769" i="4"/>
  <c r="I741" i="4"/>
  <c r="I528" i="4"/>
  <c r="H530" i="4"/>
  <c r="G529" i="4"/>
  <c r="I512" i="4"/>
  <c r="H495" i="4"/>
  <c r="G526" i="4"/>
  <c r="G553" i="4"/>
  <c r="D715" i="4"/>
  <c r="H535" i="4"/>
  <c r="H519" i="4"/>
  <c r="L42" i="24"/>
  <c r="L44" i="24"/>
  <c r="C761" i="4"/>
  <c r="D762" i="4"/>
  <c r="C726" i="4"/>
  <c r="I759" i="4"/>
  <c r="I546" i="4"/>
  <c r="G533" i="4"/>
  <c r="F729" i="4"/>
  <c r="E762" i="4"/>
  <c r="F551" i="4"/>
  <c r="J28" i="17"/>
  <c r="E543" i="4"/>
  <c r="J49" i="17"/>
  <c r="E752" i="4"/>
  <c r="E539" i="4"/>
  <c r="I748" i="4"/>
  <c r="E531" i="4"/>
  <c r="E744" i="4"/>
  <c r="C529" i="4"/>
  <c r="H739" i="4"/>
  <c r="F737" i="4"/>
  <c r="C521" i="4"/>
  <c r="C734" i="4"/>
  <c r="G517" i="4"/>
  <c r="G730" i="4"/>
  <c r="D514" i="4"/>
  <c r="D727" i="4"/>
  <c r="G509" i="4"/>
  <c r="G722" i="4"/>
  <c r="C505" i="4"/>
  <c r="D498" i="4"/>
  <c r="I767" i="4"/>
  <c r="E756" i="4"/>
  <c r="J60" i="17"/>
  <c r="F524" i="4"/>
  <c r="C742" i="4"/>
  <c r="G714" i="4"/>
  <c r="I495" i="4"/>
  <c r="H766" i="4"/>
  <c r="E550" i="4"/>
  <c r="E763" i="4"/>
  <c r="F745" i="4"/>
  <c r="I740" i="4"/>
  <c r="I519" i="4"/>
  <c r="I732" i="4"/>
  <c r="E728" i="4"/>
  <c r="E515" i="4"/>
  <c r="I511" i="4"/>
  <c r="I724" i="4"/>
  <c r="F721" i="4"/>
  <c r="D506" i="4"/>
  <c r="D719" i="4"/>
  <c r="I503" i="4"/>
  <c r="I716" i="4"/>
  <c r="F713" i="4"/>
  <c r="H758" i="4"/>
  <c r="C718" i="4"/>
  <c r="D549" i="4"/>
  <c r="C542" i="4"/>
  <c r="C755" i="4"/>
  <c r="F764" i="4"/>
  <c r="H715" i="4"/>
  <c r="G765" i="4"/>
  <c r="D538" i="4"/>
  <c r="D751" i="4"/>
  <c r="H747" i="4"/>
  <c r="H534" i="4"/>
  <c r="D530" i="4"/>
  <c r="D522" i="4"/>
  <c r="D735" i="4"/>
  <c r="H731" i="4"/>
  <c r="H518" i="4"/>
  <c r="H723" i="4"/>
  <c r="E507" i="4"/>
  <c r="E720" i="4"/>
  <c r="E712" i="4"/>
  <c r="E499" i="4"/>
  <c r="C710" i="4"/>
  <c r="C497" i="4"/>
  <c r="H494" i="4"/>
  <c r="G746" i="4"/>
  <c r="G525" i="4"/>
  <c r="H502" i="4"/>
  <c r="L63" i="16"/>
  <c r="J39" i="17"/>
  <c r="D711" i="4"/>
  <c r="E736" i="4"/>
  <c r="C548" i="4"/>
  <c r="F532" i="4"/>
  <c r="F500" i="4"/>
  <c r="I708" i="4"/>
  <c r="G738" i="4"/>
  <c r="H753" i="4"/>
  <c r="H510" i="4"/>
  <c r="C762" i="4"/>
  <c r="C558" i="4"/>
  <c r="F714" i="4"/>
  <c r="G739" i="4"/>
  <c r="H732" i="4"/>
  <c r="H748" i="4"/>
  <c r="I770" i="4"/>
  <c r="I541" i="4"/>
  <c r="H503" i="4"/>
  <c r="H527" i="4"/>
  <c r="H511" i="4"/>
  <c r="I496" i="4"/>
  <c r="D736" i="4"/>
  <c r="F706" i="4"/>
  <c r="E508" i="4"/>
  <c r="C498" i="4"/>
  <c r="F525" i="4"/>
  <c r="D515" i="4"/>
  <c r="E721" i="4"/>
  <c r="D764" i="4"/>
  <c r="I750" i="4"/>
  <c r="H708" i="4"/>
  <c r="G707" i="4"/>
  <c r="G758" i="4"/>
  <c r="G747" i="4"/>
  <c r="H769" i="4"/>
  <c r="G527" i="4"/>
  <c r="I536" i="4"/>
  <c r="G518" i="4"/>
  <c r="D551" i="4"/>
  <c r="D543" i="4"/>
  <c r="I49" i="17"/>
  <c r="I52" i="17"/>
  <c r="F533" i="4"/>
  <c r="D523" i="4"/>
  <c r="F501" i="4"/>
  <c r="D550" i="4"/>
  <c r="C531" i="4"/>
  <c r="C523" i="4"/>
  <c r="C499" i="4"/>
  <c r="F738" i="4"/>
  <c r="F715" i="4"/>
  <c r="C771" i="4"/>
  <c r="C751" i="4"/>
  <c r="I771" i="4"/>
  <c r="H767" i="4"/>
  <c r="H716" i="4"/>
  <c r="G748" i="4"/>
  <c r="I726" i="4"/>
  <c r="G503" i="4"/>
  <c r="G502" i="4"/>
  <c r="I520" i="4"/>
  <c r="I555" i="4"/>
  <c r="F753" i="4"/>
  <c r="C522" i="4"/>
  <c r="F746" i="4"/>
  <c r="F730" i="4"/>
  <c r="G723" i="4"/>
  <c r="H740" i="4"/>
  <c r="H724" i="4"/>
  <c r="H759" i="4"/>
  <c r="I556" i="4"/>
  <c r="I513" i="4"/>
  <c r="H541" i="4"/>
  <c r="G535" i="4"/>
  <c r="G510" i="4"/>
  <c r="C555" i="4"/>
  <c r="I553" i="4"/>
  <c r="H552" i="4"/>
  <c r="H765" i="4"/>
  <c r="G551" i="4"/>
  <c r="F550" i="4"/>
  <c r="F763" i="4"/>
  <c r="D761" i="4"/>
  <c r="D548" i="4"/>
  <c r="C760" i="4"/>
  <c r="C547" i="4"/>
  <c r="I758" i="4"/>
  <c r="I545" i="4"/>
  <c r="H757" i="4"/>
  <c r="K28" i="17"/>
  <c r="F756" i="4"/>
  <c r="K60" i="17"/>
  <c r="F543" i="4"/>
  <c r="K49" i="17"/>
  <c r="D755" i="4"/>
  <c r="D542" i="4"/>
  <c r="I753" i="4"/>
  <c r="I540" i="4"/>
  <c r="F752" i="4"/>
  <c r="F539" i="4"/>
  <c r="E751" i="4"/>
  <c r="D537" i="4"/>
  <c r="C749" i="4"/>
  <c r="I747" i="4"/>
  <c r="I534" i="4"/>
  <c r="H746" i="4"/>
  <c r="H533" i="4"/>
  <c r="G745" i="4"/>
  <c r="G532" i="4"/>
  <c r="F744" i="4"/>
  <c r="F531" i="4"/>
  <c r="E743" i="4"/>
  <c r="I526" i="4"/>
  <c r="I739" i="4"/>
  <c r="H525" i="4"/>
  <c r="H738" i="4"/>
  <c r="G737" i="4"/>
  <c r="G524" i="4"/>
  <c r="F523" i="4"/>
  <c r="E735" i="4"/>
  <c r="D734" i="4"/>
  <c r="D521" i="4"/>
  <c r="C733" i="4"/>
  <c r="I518" i="4"/>
  <c r="I731" i="4"/>
  <c r="H730" i="4"/>
  <c r="G516" i="4"/>
  <c r="G729" i="4"/>
  <c r="F515" i="4"/>
  <c r="F728" i="4"/>
  <c r="E727" i="4"/>
  <c r="D513" i="4"/>
  <c r="D726" i="4"/>
  <c r="I723" i="4"/>
  <c r="I510" i="4"/>
  <c r="H722" i="4"/>
  <c r="G508" i="4"/>
  <c r="G721" i="4"/>
  <c r="F720" i="4"/>
  <c r="F507" i="4"/>
  <c r="E719" i="4"/>
  <c r="D505" i="4"/>
  <c r="C717" i="4"/>
  <c r="I715" i="4"/>
  <c r="I502" i="4"/>
  <c r="H714" i="4"/>
  <c r="H501" i="4"/>
  <c r="G713" i="4"/>
  <c r="G500" i="4"/>
  <c r="F499" i="4"/>
  <c r="F712" i="4"/>
  <c r="E711" i="4"/>
  <c r="D710" i="4"/>
  <c r="C709" i="4"/>
  <c r="I494" i="4"/>
  <c r="I707" i="4"/>
  <c r="H706" i="4"/>
  <c r="D771" i="4"/>
  <c r="D558" i="4"/>
  <c r="C770" i="4"/>
  <c r="C557" i="4"/>
  <c r="D718" i="4"/>
  <c r="H493" i="4"/>
  <c r="C741" i="4"/>
  <c r="E538" i="4"/>
  <c r="E530" i="4"/>
  <c r="E522" i="4"/>
  <c r="E514" i="4"/>
  <c r="E506" i="4"/>
  <c r="E498" i="4"/>
  <c r="F736" i="4"/>
  <c r="D742" i="4"/>
  <c r="G764" i="4"/>
  <c r="H517" i="4"/>
  <c r="K39" i="17"/>
  <c r="C725" i="4"/>
  <c r="D497" i="4"/>
  <c r="C536" i="4"/>
  <c r="C528" i="4"/>
  <c r="C520" i="4"/>
  <c r="C512" i="4"/>
  <c r="C504" i="4"/>
  <c r="C496" i="4"/>
  <c r="D750" i="4"/>
  <c r="H544" i="4"/>
  <c r="I766" i="4"/>
  <c r="D529" i="4"/>
  <c r="C768" i="4"/>
  <c r="G552" i="4"/>
  <c r="I554" i="4"/>
  <c r="H540" i="4"/>
  <c r="I63" i="24"/>
  <c r="I65" i="24"/>
  <c r="I52" i="16"/>
  <c r="I55" i="16"/>
  <c r="K52" i="17"/>
  <c r="K54" i="17"/>
  <c r="J31" i="18"/>
  <c r="J34" i="18"/>
  <c r="H52" i="16"/>
  <c r="H54" i="16"/>
  <c r="K42" i="17"/>
  <c r="K45" i="17"/>
  <c r="K31" i="18"/>
  <c r="K34" i="18"/>
  <c r="H31" i="24"/>
  <c r="H33" i="24"/>
  <c r="J42" i="17"/>
  <c r="J45" i="17"/>
  <c r="H42" i="24"/>
  <c r="H45" i="24"/>
  <c r="M31" i="17"/>
  <c r="M34" i="17"/>
  <c r="I63" i="16"/>
  <c r="I65" i="16"/>
  <c r="I42" i="24"/>
  <c r="I45" i="24"/>
  <c r="K63" i="24"/>
  <c r="K65" i="24"/>
  <c r="H31" i="16"/>
  <c r="H33" i="16"/>
  <c r="K42" i="16"/>
  <c r="K45" i="16"/>
  <c r="L42" i="16"/>
  <c r="L44" i="16"/>
  <c r="I52" i="18"/>
  <c r="I54" i="18"/>
  <c r="N63" i="17"/>
  <c r="N65" i="17"/>
  <c r="H63" i="24"/>
  <c r="H66" i="24"/>
  <c r="L52" i="16"/>
  <c r="L54" i="16"/>
  <c r="I42" i="16"/>
  <c r="I44" i="16"/>
  <c r="J63" i="17"/>
  <c r="J65" i="17"/>
  <c r="I31" i="24"/>
  <c r="I33" i="24"/>
  <c r="L31" i="17"/>
  <c r="L34" i="17"/>
  <c r="K63" i="18"/>
  <c r="K66" i="18"/>
  <c r="H63" i="18"/>
  <c r="H65" i="18"/>
  <c r="H63" i="17"/>
  <c r="H65" i="17"/>
  <c r="J63" i="18"/>
  <c r="J65" i="18"/>
  <c r="H52" i="18"/>
  <c r="H54" i="18"/>
  <c r="J52" i="18"/>
  <c r="J54" i="18"/>
  <c r="J52" i="17"/>
  <c r="J54" i="17"/>
  <c r="N42" i="17"/>
  <c r="N44" i="17"/>
  <c r="M63" i="17"/>
  <c r="M65" i="17"/>
  <c r="H42" i="17"/>
  <c r="H44" i="17"/>
  <c r="H42" i="18"/>
  <c r="H44" i="18"/>
  <c r="H31" i="18"/>
  <c r="H34" i="18"/>
  <c r="L63" i="18"/>
  <c r="L66" i="18"/>
  <c r="H52" i="17"/>
  <c r="H54" i="17"/>
  <c r="M52" i="17"/>
  <c r="M55" i="17"/>
  <c r="I42" i="18"/>
  <c r="I44" i="18"/>
  <c r="L63" i="17"/>
  <c r="L65" i="17"/>
  <c r="K33" i="18"/>
  <c r="K35" i="18"/>
  <c r="F50" i="15"/>
  <c r="I52" i="21"/>
  <c r="I54" i="21"/>
  <c r="K31" i="16"/>
  <c r="K33" i="16"/>
  <c r="J42" i="24"/>
  <c r="J44" i="24"/>
  <c r="J52" i="24"/>
  <c r="J54" i="24"/>
  <c r="M42" i="24"/>
  <c r="M45" i="24"/>
  <c r="K52" i="16"/>
  <c r="K55" i="16"/>
  <c r="J63" i="16"/>
  <c r="J65" i="16"/>
  <c r="J42" i="16"/>
  <c r="J45" i="16"/>
  <c r="L31" i="16"/>
  <c r="L34" i="16"/>
  <c r="K63" i="17"/>
  <c r="K65" i="17"/>
  <c r="L52" i="17"/>
  <c r="L54" i="17"/>
  <c r="N52" i="17"/>
  <c r="N55" i="17"/>
  <c r="M52" i="24"/>
  <c r="M54" i="24"/>
  <c r="H52" i="24"/>
  <c r="H54" i="24"/>
  <c r="J31" i="24"/>
  <c r="J33" i="24"/>
  <c r="I52" i="24"/>
  <c r="I54" i="24"/>
  <c r="K52" i="24"/>
  <c r="K55" i="24"/>
  <c r="K42" i="24"/>
  <c r="K44" i="24"/>
  <c r="L63" i="24"/>
  <c r="L65" i="24"/>
  <c r="N42" i="24"/>
  <c r="N44" i="24"/>
  <c r="K52" i="21"/>
  <c r="K54" i="21"/>
  <c r="J37" i="21"/>
  <c r="J40" i="21"/>
  <c r="K52" i="18"/>
  <c r="K55" i="18"/>
  <c r="L52" i="24"/>
  <c r="L54" i="24"/>
  <c r="K63" i="16"/>
  <c r="K66" i="16"/>
  <c r="N31" i="17"/>
  <c r="N34" i="17"/>
  <c r="K42" i="18"/>
  <c r="K45" i="18"/>
  <c r="J31" i="16"/>
  <c r="J33" i="16"/>
  <c r="H42" i="16"/>
  <c r="H44" i="16"/>
  <c r="N52" i="24"/>
  <c r="N55" i="24"/>
  <c r="H31" i="17"/>
  <c r="H33" i="17"/>
  <c r="I42" i="17"/>
  <c r="I44" i="17"/>
  <c r="K65" i="16"/>
  <c r="K31" i="17"/>
  <c r="K34" i="17"/>
  <c r="L52" i="18"/>
  <c r="L55" i="18"/>
  <c r="L42" i="17"/>
  <c r="L45" i="17"/>
  <c r="I31" i="17"/>
  <c r="I34" i="17"/>
  <c r="H63" i="16"/>
  <c r="H66" i="16"/>
  <c r="J31" i="17"/>
  <c r="J34" i="17"/>
  <c r="I63" i="17"/>
  <c r="I65" i="17"/>
  <c r="H52" i="21"/>
  <c r="H54" i="21"/>
  <c r="J54" i="21"/>
  <c r="J58" i="21"/>
  <c r="E152" i="15"/>
  <c r="M37" i="21"/>
  <c r="M39" i="21"/>
  <c r="L40" i="21"/>
  <c r="L39" i="21"/>
  <c r="M54" i="21"/>
  <c r="M55" i="21"/>
  <c r="L55" i="21"/>
  <c r="L54" i="21"/>
  <c r="K40" i="21"/>
  <c r="K39" i="21"/>
  <c r="I37" i="21"/>
  <c r="H37" i="21"/>
  <c r="I34" i="16"/>
  <c r="I35" i="16"/>
  <c r="D48" i="15"/>
  <c r="L33" i="24"/>
  <c r="L35" i="24"/>
  <c r="G32" i="15"/>
  <c r="L45" i="24"/>
  <c r="L46" i="24"/>
  <c r="G62" i="15"/>
  <c r="M33" i="24"/>
  <c r="M35" i="24"/>
  <c r="H32" i="15"/>
  <c r="L34" i="18"/>
  <c r="L35" i="18"/>
  <c r="G50" i="15"/>
  <c r="I34" i="18"/>
  <c r="I33" i="18"/>
  <c r="H55" i="16"/>
  <c r="H56" i="16"/>
  <c r="C102" i="15"/>
  <c r="N33" i="24"/>
  <c r="N35" i="24"/>
  <c r="I32" i="15"/>
  <c r="N66" i="24"/>
  <c r="N67" i="24"/>
  <c r="I116" i="15"/>
  <c r="K33" i="24"/>
  <c r="K35" i="24"/>
  <c r="F32" i="15"/>
  <c r="M45" i="17"/>
  <c r="M46" i="17"/>
  <c r="H69" i="15"/>
  <c r="J66" i="24"/>
  <c r="J67" i="24"/>
  <c r="E116" i="15"/>
  <c r="K55" i="17"/>
  <c r="I66" i="24"/>
  <c r="I68" i="24"/>
  <c r="D117" i="15"/>
  <c r="J55" i="16"/>
  <c r="J57" i="16"/>
  <c r="E103" i="15"/>
  <c r="I54" i="17"/>
  <c r="I55" i="17"/>
  <c r="J44" i="18"/>
  <c r="J45" i="18"/>
  <c r="I65" i="18"/>
  <c r="I68" i="18"/>
  <c r="D135" i="15"/>
  <c r="L45" i="18"/>
  <c r="L46" i="18"/>
  <c r="G77" i="15"/>
  <c r="L65" i="16"/>
  <c r="L66" i="16"/>
  <c r="K66" i="24"/>
  <c r="K68" i="24"/>
  <c r="F117" i="15"/>
  <c r="M66" i="24"/>
  <c r="M65" i="24"/>
  <c r="L55" i="16"/>
  <c r="K44" i="16"/>
  <c r="H44" i="24"/>
  <c r="H46" i="24"/>
  <c r="C62" i="15"/>
  <c r="H34" i="24"/>
  <c r="H36" i="24"/>
  <c r="C33" i="15"/>
  <c r="I54" i="16"/>
  <c r="I56" i="16"/>
  <c r="D102" i="15"/>
  <c r="K44" i="17"/>
  <c r="J44" i="17"/>
  <c r="J33" i="18"/>
  <c r="J35" i="18"/>
  <c r="E50" i="15"/>
  <c r="I66" i="16"/>
  <c r="I67" i="16"/>
  <c r="D132" i="15"/>
  <c r="H55" i="24"/>
  <c r="H57" i="24"/>
  <c r="C87" i="15"/>
  <c r="I55" i="21"/>
  <c r="I58" i="21"/>
  <c r="D152" i="15"/>
  <c r="I44" i="24"/>
  <c r="I46" i="24"/>
  <c r="D62" i="15"/>
  <c r="M33" i="17"/>
  <c r="M35" i="17"/>
  <c r="H40" i="15"/>
  <c r="H57" i="16"/>
  <c r="C103" i="15"/>
  <c r="L45" i="16"/>
  <c r="L46" i="16"/>
  <c r="G76" i="15"/>
  <c r="H55" i="17"/>
  <c r="H57" i="17"/>
  <c r="C95" i="15"/>
  <c r="N66" i="17"/>
  <c r="N67" i="17"/>
  <c r="H65" i="24"/>
  <c r="H67" i="24"/>
  <c r="C116" i="15"/>
  <c r="I34" i="24"/>
  <c r="I35" i="24"/>
  <c r="D32" i="15"/>
  <c r="H66" i="18"/>
  <c r="H68" i="18"/>
  <c r="C135" i="15"/>
  <c r="L65" i="18"/>
  <c r="L68" i="18"/>
  <c r="G135" i="15"/>
  <c r="K65" i="18"/>
  <c r="K67" i="18"/>
  <c r="F134" i="15"/>
  <c r="H34" i="16"/>
  <c r="H36" i="16"/>
  <c r="C49" i="15"/>
  <c r="I33" i="17"/>
  <c r="I35" i="17"/>
  <c r="D40" i="15"/>
  <c r="H66" i="17"/>
  <c r="H67" i="17"/>
  <c r="C124" i="15"/>
  <c r="N45" i="17"/>
  <c r="N46" i="17"/>
  <c r="I69" i="15"/>
  <c r="M54" i="17"/>
  <c r="M57" i="17"/>
  <c r="H95" i="15"/>
  <c r="H45" i="18"/>
  <c r="H46" i="18"/>
  <c r="C77" i="15"/>
  <c r="H55" i="18"/>
  <c r="H57" i="18"/>
  <c r="C105" i="15"/>
  <c r="H33" i="18"/>
  <c r="H36" i="18"/>
  <c r="C51" i="15"/>
  <c r="I45" i="16"/>
  <c r="I46" i="16"/>
  <c r="D76" i="15"/>
  <c r="L33" i="17"/>
  <c r="L35" i="17"/>
  <c r="G40" i="15"/>
  <c r="J55" i="17"/>
  <c r="J56" i="17"/>
  <c r="E94" i="15"/>
  <c r="I55" i="18"/>
  <c r="I57" i="18"/>
  <c r="D105" i="15"/>
  <c r="J66" i="18"/>
  <c r="J68" i="18"/>
  <c r="E135" i="15"/>
  <c r="J57" i="21"/>
  <c r="E151" i="15"/>
  <c r="J66" i="17"/>
  <c r="J67" i="17"/>
  <c r="E124" i="15"/>
  <c r="L33" i="16"/>
  <c r="L36" i="16"/>
  <c r="G49" i="15"/>
  <c r="M66" i="17"/>
  <c r="M67" i="17"/>
  <c r="K54" i="24"/>
  <c r="K57" i="24"/>
  <c r="F87" i="15"/>
  <c r="N54" i="17"/>
  <c r="N57" i="17"/>
  <c r="I95" i="15"/>
  <c r="L66" i="17"/>
  <c r="L68" i="17"/>
  <c r="G125" i="15"/>
  <c r="I45" i="17"/>
  <c r="I46" i="17"/>
  <c r="D69" i="15"/>
  <c r="J45" i="24"/>
  <c r="J46" i="24"/>
  <c r="E62" i="15"/>
  <c r="J55" i="18"/>
  <c r="J57" i="18"/>
  <c r="E105" i="15"/>
  <c r="J66" i="16"/>
  <c r="J68" i="16"/>
  <c r="E133" i="15"/>
  <c r="L55" i="24"/>
  <c r="L56" i="24"/>
  <c r="G86" i="15"/>
  <c r="K34" i="16"/>
  <c r="K36" i="16"/>
  <c r="F49" i="15"/>
  <c r="H34" i="17"/>
  <c r="H36" i="17"/>
  <c r="C41" i="15"/>
  <c r="M40" i="21"/>
  <c r="M42" i="21"/>
  <c r="H149" i="15"/>
  <c r="I66" i="17"/>
  <c r="I67" i="17"/>
  <c r="D124" i="15"/>
  <c r="H45" i="17"/>
  <c r="H46" i="17"/>
  <c r="C69" i="15"/>
  <c r="M44" i="24"/>
  <c r="M46" i="24"/>
  <c r="H62" i="15"/>
  <c r="J55" i="24"/>
  <c r="J57" i="24"/>
  <c r="E87" i="15"/>
  <c r="K55" i="21"/>
  <c r="K57" i="21"/>
  <c r="F151" i="15"/>
  <c r="I45" i="18"/>
  <c r="I46" i="18"/>
  <c r="D77" i="15"/>
  <c r="K36" i="18"/>
  <c r="F51" i="15"/>
  <c r="K46" i="16"/>
  <c r="F76" i="15"/>
  <c r="M55" i="24"/>
  <c r="M56" i="24"/>
  <c r="H86" i="15"/>
  <c r="L54" i="18"/>
  <c r="L57" i="18"/>
  <c r="G105" i="15"/>
  <c r="L55" i="17"/>
  <c r="L56" i="17"/>
  <c r="G94" i="15"/>
  <c r="K44" i="18"/>
  <c r="K46" i="18"/>
  <c r="F77" i="15"/>
  <c r="K54" i="18"/>
  <c r="K57" i="18"/>
  <c r="F105" i="15"/>
  <c r="L57" i="21"/>
  <c r="G151" i="15"/>
  <c r="L56" i="16"/>
  <c r="G102" i="15"/>
  <c r="K33" i="17"/>
  <c r="K36" i="17"/>
  <c r="F41" i="15"/>
  <c r="K66" i="17"/>
  <c r="K68" i="17"/>
  <c r="F125" i="15"/>
  <c r="K54" i="16"/>
  <c r="K57" i="16"/>
  <c r="F103" i="15"/>
  <c r="J44" i="16"/>
  <c r="J46" i="16"/>
  <c r="E76" i="15"/>
  <c r="H65" i="16"/>
  <c r="H68" i="16"/>
  <c r="C133" i="15"/>
  <c r="L57" i="16"/>
  <c r="G103" i="15"/>
  <c r="H45" i="16"/>
  <c r="H46" i="16"/>
  <c r="C76" i="15"/>
  <c r="J34" i="16"/>
  <c r="J35" i="16"/>
  <c r="E48" i="15"/>
  <c r="L44" i="17"/>
  <c r="L46" i="17"/>
  <c r="G69" i="15"/>
  <c r="N33" i="17"/>
  <c r="N36" i="17"/>
  <c r="I41" i="15"/>
  <c r="I55" i="24"/>
  <c r="I56" i="24"/>
  <c r="D86" i="15"/>
  <c r="N45" i="24"/>
  <c r="N46" i="24"/>
  <c r="I62" i="15"/>
  <c r="J34" i="24"/>
  <c r="J36" i="24"/>
  <c r="E33" i="15"/>
  <c r="N54" i="24"/>
  <c r="N57" i="24"/>
  <c r="I87" i="15"/>
  <c r="K45" i="24"/>
  <c r="K46" i="24"/>
  <c r="F62" i="15"/>
  <c r="L66" i="24"/>
  <c r="L67" i="24"/>
  <c r="G116" i="15"/>
  <c r="J39" i="21"/>
  <c r="J42" i="21"/>
  <c r="E149" i="15"/>
  <c r="H55" i="21"/>
  <c r="H57" i="21"/>
  <c r="C151" i="15"/>
  <c r="M58" i="21"/>
  <c r="H152" i="15"/>
  <c r="K67" i="16"/>
  <c r="F132" i="15"/>
  <c r="K68" i="16"/>
  <c r="F133" i="15"/>
  <c r="H35" i="24"/>
  <c r="C32" i="15"/>
  <c r="J68" i="24"/>
  <c r="E117" i="15"/>
  <c r="I36" i="16"/>
  <c r="D49" i="15"/>
  <c r="J33" i="17"/>
  <c r="J36" i="17"/>
  <c r="E41" i="15"/>
  <c r="L42" i="21"/>
  <c r="G149" i="15"/>
  <c r="K42" i="21"/>
  <c r="F149" i="15"/>
  <c r="L58" i="21"/>
  <c r="G152" i="15"/>
  <c r="I39" i="21"/>
  <c r="I40" i="21"/>
  <c r="M57" i="21"/>
  <c r="H151" i="15"/>
  <c r="H39" i="21"/>
  <c r="H40" i="21"/>
  <c r="L67" i="16"/>
  <c r="G132" i="15"/>
  <c r="K67" i="24"/>
  <c r="F116" i="15"/>
  <c r="N68" i="24"/>
  <c r="I117" i="15"/>
  <c r="J56" i="16"/>
  <c r="E102" i="15"/>
  <c r="M36" i="24"/>
  <c r="H33" i="15"/>
  <c r="M68" i="24"/>
  <c r="H117" i="15"/>
  <c r="L36" i="24"/>
  <c r="G33" i="15"/>
  <c r="N36" i="24"/>
  <c r="I33" i="15"/>
  <c r="I36" i="18"/>
  <c r="D51" i="15"/>
  <c r="I35" i="18"/>
  <c r="D50" i="15"/>
  <c r="L36" i="18"/>
  <c r="G51" i="15"/>
  <c r="M67" i="24"/>
  <c r="H116" i="15"/>
  <c r="K36" i="24"/>
  <c r="F33" i="15"/>
  <c r="K46" i="17"/>
  <c r="F69" i="15"/>
  <c r="J46" i="17"/>
  <c r="E69" i="15"/>
  <c r="I67" i="18"/>
  <c r="D134" i="15"/>
  <c r="L68" i="16"/>
  <c r="G133" i="15"/>
  <c r="J46" i="18"/>
  <c r="E77" i="15"/>
  <c r="K57" i="17"/>
  <c r="F95" i="15"/>
  <c r="K56" i="17"/>
  <c r="F94" i="15"/>
  <c r="I67" i="24"/>
  <c r="D116" i="15"/>
  <c r="I57" i="17"/>
  <c r="D95" i="15"/>
  <c r="I56" i="17"/>
  <c r="D94" i="15"/>
  <c r="H68" i="17"/>
  <c r="C125" i="15"/>
  <c r="L67" i="18"/>
  <c r="G134" i="15"/>
  <c r="M57" i="24"/>
  <c r="H87" i="15"/>
  <c r="J36" i="18"/>
  <c r="E51" i="15"/>
  <c r="I57" i="16"/>
  <c r="D103" i="15"/>
  <c r="M36" i="17"/>
  <c r="H41" i="15"/>
  <c r="J67" i="16"/>
  <c r="E132" i="15"/>
  <c r="I57" i="21"/>
  <c r="D151" i="15"/>
  <c r="K56" i="16"/>
  <c r="F102" i="15"/>
  <c r="J57" i="17"/>
  <c r="E95" i="15"/>
  <c r="H56" i="24"/>
  <c r="C86" i="15"/>
  <c r="I68" i="16"/>
  <c r="D133" i="15"/>
  <c r="K58" i="21"/>
  <c r="F152" i="15"/>
  <c r="L67" i="17"/>
  <c r="G124" i="15"/>
  <c r="H68" i="24"/>
  <c r="C117" i="15"/>
  <c r="H56" i="17"/>
  <c r="C94" i="15"/>
  <c r="I36" i="17"/>
  <c r="D41" i="15"/>
  <c r="K56" i="24"/>
  <c r="F86" i="15"/>
  <c r="H35" i="18"/>
  <c r="C50" i="15"/>
  <c r="K68" i="18"/>
  <c r="F135" i="15"/>
  <c r="H67" i="18"/>
  <c r="C134" i="15"/>
  <c r="I56" i="18"/>
  <c r="D104" i="15"/>
  <c r="H35" i="16"/>
  <c r="C48" i="15"/>
  <c r="N68" i="17"/>
  <c r="J68" i="17"/>
  <c r="E125" i="15"/>
  <c r="L57" i="17"/>
  <c r="G95" i="15"/>
  <c r="K35" i="17"/>
  <c r="F40" i="15"/>
  <c r="I36" i="24"/>
  <c r="D33" i="15"/>
  <c r="H56" i="18"/>
  <c r="C104" i="15"/>
  <c r="L35" i="16"/>
  <c r="G48" i="15"/>
  <c r="K35" i="16"/>
  <c r="F48" i="15"/>
  <c r="M68" i="17"/>
  <c r="H35" i="17"/>
  <c r="C40" i="15"/>
  <c r="L36" i="17"/>
  <c r="G41" i="15"/>
  <c r="M56" i="17"/>
  <c r="H94" i="15"/>
  <c r="J67" i="18"/>
  <c r="E134" i="15"/>
  <c r="J56" i="18"/>
  <c r="E104" i="15"/>
  <c r="J35" i="24"/>
  <c r="E32" i="15"/>
  <c r="N56" i="17"/>
  <c r="I94" i="15"/>
  <c r="N35" i="17"/>
  <c r="I40" i="15"/>
  <c r="I68" i="17"/>
  <c r="D125" i="15"/>
  <c r="L57" i="24"/>
  <c r="G87" i="15"/>
  <c r="I57" i="24"/>
  <c r="D87" i="15"/>
  <c r="H67" i="16"/>
  <c r="C132" i="15"/>
  <c r="H58" i="21"/>
  <c r="C152" i="15"/>
  <c r="J56" i="24"/>
  <c r="E86" i="15"/>
  <c r="K56" i="18"/>
  <c r="F104" i="15"/>
  <c r="L68" i="24"/>
  <c r="G117" i="15"/>
  <c r="K67" i="17"/>
  <c r="F124" i="15"/>
  <c r="J36" i="16"/>
  <c r="E49" i="15"/>
  <c r="L56" i="18"/>
  <c r="G104" i="15"/>
  <c r="N56" i="24"/>
  <c r="I86" i="15"/>
  <c r="J35" i="17"/>
  <c r="E40" i="15"/>
  <c r="H42" i="21"/>
  <c r="C149" i="15"/>
  <c r="I42" i="21"/>
  <c r="D149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GERENCIA GENERAL</author>
  </authors>
  <commentList>
    <comment ref="J17" authorId="0" shapeId="0" xr:uid="{00000000-0006-0000-0000-000001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>Hijos menores de 24 años que sean solteros y estudiantes de tiempo completo</t>
        </r>
      </text>
    </comment>
    <comment ref="G19" authorId="0" shapeId="0" xr:uid="{00000000-0006-0000-0000-000002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>a partir de los 18 años de edad.</t>
        </r>
      </text>
    </comment>
    <comment ref="J19" authorId="0" shapeId="0" xr:uid="{00000000-0006-0000-0000-000003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>a partir de los 18 años de edad.</t>
        </r>
      </text>
    </comment>
  </commentList>
</comments>
</file>

<file path=xl/sharedStrings.xml><?xml version="1.0" encoding="utf-8"?>
<sst xmlns="http://schemas.openxmlformats.org/spreadsheetml/2006/main" count="1871" uniqueCount="221">
  <si>
    <t>EDAD</t>
  </si>
  <si>
    <t>Hijos</t>
  </si>
  <si>
    <t xml:space="preserve"> </t>
  </si>
  <si>
    <t>o más</t>
  </si>
  <si>
    <t>Hijo</t>
  </si>
  <si>
    <t>Hijos o más</t>
  </si>
  <si>
    <t>Prima de Titular :</t>
  </si>
  <si>
    <t>Prima de Cónyuge</t>
  </si>
  <si>
    <t>Primas Hijos :</t>
  </si>
  <si>
    <t>TOTAL PRIMA NETA :</t>
  </si>
  <si>
    <t>Costo Administrativo Anual :</t>
  </si>
  <si>
    <t>Tarifas Anuales</t>
  </si>
  <si>
    <t>TARIFAS ANUALES</t>
  </si>
  <si>
    <t>ESSENTIAL</t>
  </si>
  <si>
    <t>ET1</t>
  </si>
  <si>
    <t>ET2</t>
  </si>
  <si>
    <t>ET3</t>
  </si>
  <si>
    <t>ET4</t>
  </si>
  <si>
    <t>ET5</t>
  </si>
  <si>
    <t>ET6</t>
  </si>
  <si>
    <t>PLAN 1</t>
  </si>
  <si>
    <t>PLAN 2</t>
  </si>
  <si>
    <t>PLAN 3</t>
  </si>
  <si>
    <t>PLAN 4</t>
  </si>
  <si>
    <t>PLAN 5</t>
  </si>
  <si>
    <t>Deducibles</t>
  </si>
  <si>
    <t>1. INGRESE LOS DATOS DEL PROPUESTO ASEGURADO :</t>
  </si>
  <si>
    <t>Nombre de la Agencia :</t>
  </si>
  <si>
    <t>3. ESCOJA EL PRODUCTO PARA VISUALIZAR LA COTIZACION RESPECTIVA :</t>
  </si>
  <si>
    <t>2. INGRESE EL NOMBRE DE LA AGENCIA ASESORA :</t>
  </si>
  <si>
    <t>Fuera del pais de residencia</t>
  </si>
  <si>
    <t>Dentro del pais de residencia</t>
  </si>
  <si>
    <t>FLEX 50</t>
  </si>
  <si>
    <t>FLEX 100</t>
  </si>
  <si>
    <t>FLEX 500</t>
  </si>
  <si>
    <t>FACTOR MENSUAL:</t>
  </si>
  <si>
    <t>TARIFAS MENSUALES</t>
  </si>
  <si>
    <t>F500-1</t>
  </si>
  <si>
    <t>F500-2</t>
  </si>
  <si>
    <t>F500-3</t>
  </si>
  <si>
    <t>F500-4</t>
  </si>
  <si>
    <t>F500-5</t>
  </si>
  <si>
    <t>F100-1</t>
  </si>
  <si>
    <t>F100-2</t>
  </si>
  <si>
    <t>F100-3</t>
  </si>
  <si>
    <t>F100-4</t>
  </si>
  <si>
    <t>F100-5</t>
  </si>
  <si>
    <t>F50-1</t>
  </si>
  <si>
    <t>F50-2</t>
  </si>
  <si>
    <t>F50-3</t>
  </si>
  <si>
    <t>F50-4</t>
  </si>
  <si>
    <t>F50-5</t>
  </si>
  <si>
    <t>Tarifas Mensuales</t>
  </si>
  <si>
    <t>TOTAL  Primer  Cuota :</t>
  </si>
  <si>
    <t>Valor Cuota Mensual 2 a 12 :</t>
  </si>
  <si>
    <t>GRAN TOTAL ANUAL :</t>
  </si>
  <si>
    <t>Contrib. 3.5% Super. Bancos :</t>
  </si>
  <si>
    <t>Contrib 0.5% Seg.Soc.Campes.:</t>
  </si>
  <si>
    <t>Essential 500</t>
  </si>
  <si>
    <t>Essential 100</t>
  </si>
  <si>
    <t>Essential 50</t>
  </si>
  <si>
    <t>Essential 100 y Essential 50</t>
  </si>
  <si>
    <t>Tarifas Semestrales</t>
  </si>
  <si>
    <t>Valor Segunda Cuota :</t>
  </si>
  <si>
    <t>Tarifas Trimestrales</t>
  </si>
  <si>
    <t>Valor Cuota Trimestral 2 a 4:</t>
  </si>
  <si>
    <t>ESSENTIAL 500</t>
  </si>
  <si>
    <t>TARIFAS SEMESTRALES</t>
  </si>
  <si>
    <t>ESSENTIAL 100</t>
  </si>
  <si>
    <t>ESSENTIAL 50</t>
  </si>
  <si>
    <t>TARIFAS TRIMESTRALES</t>
  </si>
  <si>
    <t>Este presupuesto solamente tiene carácter informativo y en ningún momento expresa compromiso legal para suministrarle cobertura de seguro. La emisión de una póliza de seguro Bupa está sujeta a todas las evaluaciones de riesgo por parte de Bupa y a la recepción de todos los pagos de prima requeridos.</t>
  </si>
  <si>
    <t>COMPLICACIONES DE MATERNIDAD</t>
  </si>
  <si>
    <t>TRASPLANTE DE ORGANOS</t>
  </si>
  <si>
    <t>Solo Renovación</t>
  </si>
  <si>
    <t>PLAN 6</t>
  </si>
  <si>
    <t>Deducible en Ecuador</t>
  </si>
  <si>
    <t>Deducible fuera de Ecuador</t>
  </si>
  <si>
    <t>Prima Rider Complic. Maternidad</t>
  </si>
  <si>
    <t>Prima Rider Trasplante Organos</t>
  </si>
  <si>
    <t>GRAN TOTAL :</t>
  </si>
  <si>
    <t>GRAN TOTAL  (1ra Cuota) :</t>
  </si>
  <si>
    <t>DIAMOND (WORLDWIDE)</t>
  </si>
  <si>
    <t>FACTOR SEMESTRAL :</t>
  </si>
  <si>
    <t>DW1</t>
  </si>
  <si>
    <t>DW2</t>
  </si>
  <si>
    <t>DW3</t>
  </si>
  <si>
    <t>DW4</t>
  </si>
  <si>
    <t>DW5</t>
  </si>
  <si>
    <t>DW6</t>
  </si>
  <si>
    <t>-  24</t>
  </si>
  <si>
    <t>-  29</t>
  </si>
  <si>
    <t>-  34</t>
  </si>
  <si>
    <t>-  39</t>
  </si>
  <si>
    <t>-  44</t>
  </si>
  <si>
    <t>-  49</t>
  </si>
  <si>
    <t>-  54</t>
  </si>
  <si>
    <t>-  59</t>
  </si>
  <si>
    <t>Rider Comp. Maternidad</t>
  </si>
  <si>
    <t>Transplante de organos</t>
  </si>
  <si>
    <t xml:space="preserve">TARIFAS SEMESTRALES </t>
  </si>
  <si>
    <t>DIAMOND (LATINAMERICA ONLY)</t>
  </si>
  <si>
    <t>DL1</t>
  </si>
  <si>
    <t>DL2</t>
  </si>
  <si>
    <t>DL3</t>
  </si>
  <si>
    <t>DL4</t>
  </si>
  <si>
    <t>DL5</t>
  </si>
  <si>
    <t>DL6</t>
  </si>
  <si>
    <t>COMPLETE (WORLDWIDE)</t>
  </si>
  <si>
    <t>CW1</t>
  </si>
  <si>
    <t>CW2</t>
  </si>
  <si>
    <t>CW3</t>
  </si>
  <si>
    <t>CW4</t>
  </si>
  <si>
    <t>CW5</t>
  </si>
  <si>
    <t>CW6</t>
  </si>
  <si>
    <t>COMPLETE (LATINAMERICA ONLY)</t>
  </si>
  <si>
    <t>CL1</t>
  </si>
  <si>
    <t>CL2</t>
  </si>
  <si>
    <t>CL3</t>
  </si>
  <si>
    <t>CL4</t>
  </si>
  <si>
    <t>CL5</t>
  </si>
  <si>
    <t>CL6</t>
  </si>
  <si>
    <t>ADVANTAGE (WORLDWIDE)</t>
  </si>
  <si>
    <t>AW1</t>
  </si>
  <si>
    <t>AW2</t>
  </si>
  <si>
    <t>AW3</t>
  </si>
  <si>
    <t>AW4</t>
  </si>
  <si>
    <t>AW5</t>
  </si>
  <si>
    <t>AW6</t>
  </si>
  <si>
    <t>ADVANTAGE (LATINAMERICA ONLY)</t>
  </si>
  <si>
    <t>AL1</t>
  </si>
  <si>
    <t>AL2</t>
  </si>
  <si>
    <t>AL3</t>
  </si>
  <si>
    <t>AL4</t>
  </si>
  <si>
    <t>AL5</t>
  </si>
  <si>
    <t>AL6</t>
  </si>
  <si>
    <t>SECURE</t>
  </si>
  <si>
    <t>SE1</t>
  </si>
  <si>
    <t>SE2</t>
  </si>
  <si>
    <t>SE3</t>
  </si>
  <si>
    <t>SE4</t>
  </si>
  <si>
    <t>SE5</t>
  </si>
  <si>
    <t>SE6</t>
  </si>
  <si>
    <t>CRITICAL</t>
  </si>
  <si>
    <t>CR1</t>
  </si>
  <si>
    <t>CR2</t>
  </si>
  <si>
    <t>CR3</t>
  </si>
  <si>
    <t>CR4</t>
  </si>
  <si>
    <t>CR5</t>
  </si>
  <si>
    <t>CR6</t>
  </si>
  <si>
    <t>INDIVIDUAL</t>
  </si>
  <si>
    <t>2 PERSONAS</t>
  </si>
  <si>
    <t>FAMILIAR</t>
  </si>
  <si>
    <t>-  25</t>
  </si>
  <si>
    <t>Las tarifas resaltadas en gris del PLAN 1 son solo para renovaciones.</t>
  </si>
  <si>
    <t>Valor 2da Cuota:</t>
  </si>
  <si>
    <t>Essential Care</t>
  </si>
  <si>
    <t>Primera Cuota</t>
  </si>
  <si>
    <t>Valor cuota mensual 2 a 12</t>
  </si>
  <si>
    <t>Essential 100: Primera Cuota</t>
  </si>
  <si>
    <t xml:space="preserve">Essential 100: Cuota Mensual 2 a 12 </t>
  </si>
  <si>
    <t>Essential 50: Primera Cuota</t>
  </si>
  <si>
    <t>Essential 50 - Cuota Mensual 2 a 12</t>
  </si>
  <si>
    <t>Segunda Cuota</t>
  </si>
  <si>
    <t>Essential 100 - Primera cuota</t>
  </si>
  <si>
    <t>Essential 50 - Primera Cuota</t>
  </si>
  <si>
    <t>Essential 50 - Seguda Cuota</t>
  </si>
  <si>
    <t>Valor de Cuota Trimestral 2 a 4</t>
  </si>
  <si>
    <t>Essential 100 - Primera Cuota</t>
  </si>
  <si>
    <t>Essential 100 - Segunda Cuota</t>
  </si>
  <si>
    <t>Essential 100 - Cuota Trimestral 2 a 4</t>
  </si>
  <si>
    <t>Essential 50 - Cuota trimestral 2 a 4</t>
  </si>
  <si>
    <t>Gran Total</t>
  </si>
  <si>
    <t>RED DE PROVEEDORES</t>
  </si>
  <si>
    <t>NOMBRE EL AGENTE</t>
  </si>
  <si>
    <r>
      <rPr>
        <sz val="12"/>
        <rFont val="Arial"/>
        <family val="2"/>
      </rPr>
      <t>Cotización de Seguro Médico</t>
    </r>
    <r>
      <rPr>
        <b/>
        <sz val="12"/>
        <rFont val="Arial"/>
        <family val="2"/>
      </rPr>
      <t xml:space="preserve"> </t>
    </r>
  </si>
  <si>
    <t>RESUMEN DE BENEFICIOS</t>
  </si>
  <si>
    <t>Cotización de Seguro Médico: Productos Essential</t>
  </si>
  <si>
    <t>Cotización de Seguro Médico Internacional: BUPA ESSENTIAL CARE</t>
  </si>
  <si>
    <t>NOMBRE DE LA AGENCIA</t>
  </si>
  <si>
    <t>Cotización de Seguro Médico Internacional: BUPA ESSENTIAL 500</t>
  </si>
  <si>
    <t>Cotización de Seguro Médico Internacional: BUPA ESSENTIAL 100</t>
  </si>
  <si>
    <t>Cotización de Seguro Médico Internacional: ESSENTIAL 50</t>
  </si>
  <si>
    <t>FACTOR SEMESTRAL:</t>
  </si>
  <si>
    <t>FACTOR TRIMESTRAL:</t>
  </si>
  <si>
    <t>F500-6</t>
  </si>
  <si>
    <t>F500-7</t>
  </si>
  <si>
    <t>ESSENTIAL 1000</t>
  </si>
  <si>
    <t>TARIFAS TRIMESTRAL</t>
  </si>
  <si>
    <t>TARIFAS SEMESTRAL</t>
  </si>
  <si>
    <t>PLAN 7</t>
  </si>
  <si>
    <t>Cotización de Seguro Médico Internacional: BUPA ESSENTIAL 1000</t>
  </si>
  <si>
    <t>Tarifas Trimestral</t>
  </si>
  <si>
    <t>Essential 1000</t>
  </si>
  <si>
    <r>
      <t xml:space="preserve">Tarifas </t>
    </r>
    <r>
      <rPr>
        <sz val="12"/>
        <color theme="0"/>
        <rFont val="Arial"/>
        <family val="2"/>
      </rPr>
      <t>Anuales</t>
    </r>
  </si>
  <si>
    <t>-</t>
  </si>
  <si>
    <t>La Red para el producto Essential 1000 ofrece cobertura en Latinoamérica, el Caribe y los Estados Unidos de América. Sin embargo, ni la Compañía, ni USA Medical Services, ni ninguna de sus filiales o subsidiarias pertinentes relacionadas participarán en transacciones con cualquier parte o país donde dichas transacciones estén prohibidas por las leyes de los Estados Unidos de América. Por favor comuníquese con la Compañía para obtener más información sobre esta restricción.</t>
  </si>
  <si>
    <t>La Red para el producto Essential 500 ofrece cobertura en Ecuador,  Latinoamérica y el Caribe. Sin embargo, ni la Compañía, ni USA Medical Services, ni ninguna de sus filiales o subsidiarias pertinentes relacionadas participarán en transacciones con cualquier parte o país donde dichas transacciones estén prohibidas por las leyes de los Estados Unidos de América. Por favor comuníquese con la Compañía para obtener más información sobre esta restricción.</t>
  </si>
  <si>
    <t>La Red para el producto Essential 100 ofrece cobertura en Ecuador, Latinoamérica y el Caribe. Sin embargo, ni la Compañía, ni USA Medical Services, ni ninguna de sus filiales o subsidiarias pertinentes relacionadas participarán en transacciones con cualquier parte o país donde dichas transacciones estén prohibidas por las leyes de los Estados Unidos de América. Por favor comuníquese con la Compañía para obtener más información sobre esta restricción.</t>
  </si>
  <si>
    <t>La Red para el producto Essential 50 ofrece cobertura en Ecuador, Latinoamérica y el Caribe. Sin embargo, ni la Compañía, ni USA Medical Services, ni ninguna de sus filiales o subsidiarias pertinentes relacionadas participarán en transacciones con cualquier parte o país donde dichas transacciones estén prohibidas por las leyes de los Estados Unidos de América. Por favor comuníquese con la Compañía para obtener más información sobre esta restricción.</t>
  </si>
  <si>
    <t>Nombre del asegurado :</t>
  </si>
  <si>
    <t>Broker / Agente :</t>
  </si>
  <si>
    <t>Número de adultos en la póliza:</t>
  </si>
  <si>
    <t>Número hijos (menos 24 años):</t>
  </si>
  <si>
    <t>Edad de Titular :</t>
  </si>
  <si>
    <t>Edad de Cónyuge:</t>
  </si>
  <si>
    <t>Fecha cotización:</t>
  </si>
  <si>
    <r>
      <rPr>
        <sz val="12"/>
        <rFont val="Arial"/>
        <family val="2"/>
      </rPr>
      <t>Cotización de Seguro Médico</t>
    </r>
    <r>
      <rPr>
        <b/>
        <sz val="12"/>
        <rFont val="Arial"/>
        <family val="2"/>
      </rPr>
      <t xml:space="preserve"> - Essential 100</t>
    </r>
  </si>
  <si>
    <t>Tarifas en US $ -  Válidas desde el 1ro. de enero de 2022</t>
  </si>
  <si>
    <t>Zonas</t>
  </si>
  <si>
    <t>Resto de Ecuador</t>
  </si>
  <si>
    <t>Zona de cotización:</t>
  </si>
  <si>
    <t>Edad de cónyuge:</t>
  </si>
  <si>
    <t>Número de hijos en la póliza:</t>
  </si>
  <si>
    <t>Nombre del Asegurado principal:</t>
  </si>
  <si>
    <t xml:space="preserve"> Edad del titular:</t>
  </si>
  <si>
    <t>Guayaquil/Santa Elena</t>
  </si>
  <si>
    <t>La Red para el producto Essential 100 ofrece cobertura en Ecuador,  Latinoamérica y el Caribe. Sin embargo, ni la Compañía, ni USA Medical Services, ni ninguna de sus filiales o subsidiarias pertinentes relacionadas participarán en transacciones con cualquier parte o país donde dichas transacciones estén prohibidas por las leyes de los Estados Unidos de América. Por favor comuníquese con la Compañía para obtener más información sobre esta restricción.</t>
  </si>
  <si>
    <t>BUPA ESSENTIAL OPTIONS</t>
  </si>
  <si>
    <r>
      <t xml:space="preserve">COTIZACION DE SEGURO MEDICO:  </t>
    </r>
    <r>
      <rPr>
        <sz val="14"/>
        <color rgb="FF00335B"/>
        <rFont val="Arial"/>
        <family val="2"/>
      </rPr>
      <t>Para nuevos negocios emitidos a partir del 1 de enero de 2022</t>
    </r>
    <r>
      <rPr>
        <b/>
        <sz val="14"/>
        <rFont val="Arial"/>
        <family val="2"/>
      </rPr>
      <t xml:space="preserve">								</t>
    </r>
  </si>
  <si>
    <t>Tarifas (Essential 500, 100 y 50 ) en US $ -  Válidas desde 1ro. de enero de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</si>
</sst>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[$-300A]d&quot; de &quot;mmmm&quot; de &quot;yyyy;@"/>
    <numFmt numFmtId="166" formatCode="[$-409]d\-m\-yy\ h:mm\ AM/PM;@"/>
    <numFmt numFmtId="167" formatCode="_(* #,##0_);_(* \(#,##0\);_(* &quot;-&quot;??_);_(@_)"/>
    <numFmt numFmtId="168" formatCode="_([$$-409]* #,##0.00_);_([$$-409]* \(#,##0.00\);_([$$-409]* &quot;-&quot;??_);_(@_)"/>
  </numFmts>
  <fonts count="5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theme="1"/>
      <name val="Calibri"/>
      <family val="2"/>
      <scheme val="minor"/>
    </font>
    <font>
      <sz val="10"/>
      <name val="Arial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b/>
      <sz val="12"/>
      <color rgb="FFFFFFFF"/>
      <name val="Arial"/>
      <family val="2"/>
    </font>
    <font>
      <sz val="12"/>
      <name val="Arial"/>
      <family val="2"/>
    </font>
    <font>
      <sz val="11"/>
      <name val="Arial"/>
      <family val="2"/>
    </font>
    <font>
      <sz val="12"/>
      <color rgb="FF009EE0"/>
      <name val="Arial"/>
      <family val="2"/>
    </font>
    <font>
      <b/>
      <sz val="12"/>
      <color theme="0"/>
      <name val="Arial"/>
      <family val="2"/>
    </font>
    <font>
      <b/>
      <sz val="11"/>
      <color theme="0"/>
      <name val="Arial"/>
      <family val="2"/>
    </font>
    <font>
      <sz val="14"/>
      <name val="Arial"/>
      <family val="2"/>
    </font>
    <font>
      <b/>
      <sz val="2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0"/>
      <color indexed="9"/>
      <name val="Arial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sz val="12"/>
      <color theme="0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sz val="12"/>
      <color rgb="FF000000"/>
      <name val="Arial"/>
      <family val="2"/>
    </font>
    <font>
      <sz val="12"/>
      <color rgb="FF231F20"/>
      <name val="Arial"/>
      <family val="2"/>
    </font>
    <font>
      <b/>
      <sz val="12"/>
      <color theme="1"/>
      <name val="Arial"/>
      <family val="2"/>
    </font>
    <font>
      <sz val="14"/>
      <color rgb="FF000000"/>
      <name val="Arial"/>
      <family val="2"/>
    </font>
    <font>
      <b/>
      <sz val="22"/>
      <color theme="1"/>
      <name val="Arial"/>
      <family val="2"/>
    </font>
    <font>
      <b/>
      <sz val="16"/>
      <name val="Arial"/>
      <family val="2"/>
    </font>
    <font>
      <b/>
      <sz val="18"/>
      <name val="Arial"/>
      <family val="2"/>
    </font>
    <font>
      <u/>
      <sz val="12"/>
      <color rgb="FF000000"/>
      <name val="Arial"/>
      <family val="2"/>
    </font>
    <font>
      <u/>
      <sz val="12"/>
      <name val="Arial"/>
      <family val="2"/>
    </font>
    <font>
      <sz val="10"/>
      <color rgb="FF000000"/>
      <name val="Calibri"/>
      <family val="2"/>
    </font>
    <font>
      <sz val="14"/>
      <color rgb="FF00335B"/>
      <name val="Arial"/>
      <family val="2"/>
    </font>
    <font>
      <b/>
      <sz val="20"/>
      <name val="Microsoft Sans Serif"/>
      <family val="2"/>
    </font>
    <font>
      <b/>
      <sz val="14"/>
      <color theme="0"/>
      <name val="Arial"/>
      <family val="2"/>
    </font>
    <font>
      <sz val="14"/>
      <color theme="1"/>
      <name val="Arial"/>
      <family val="2"/>
    </font>
    <font>
      <b/>
      <sz val="10"/>
      <color theme="0"/>
      <name val="Arial"/>
      <family val="2"/>
    </font>
    <font>
      <b/>
      <sz val="16"/>
      <color theme="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032549"/>
        <bgColor indexed="64"/>
      </patternFill>
    </fill>
    <fill>
      <patternFill patternType="solid">
        <fgColor rgb="FF032549"/>
        <bgColor indexed="27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rgb="FF0079C8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0070C0"/>
        <bgColor indexed="64"/>
      </patternFill>
    </fill>
    <fill>
      <patternFill patternType="solid">
        <fgColor theme="0" tint="-0.249977111117893"/>
        <bgColor indexed="64"/>
      </patternFill>
    </fill>
  </fills>
  <borders count="92">
    <border>
      <left/>
      <right/>
      <top/>
      <bottom/>
      <diagonal/>
    </border>
    <border>
      <left style="thin">
        <color indexed="48"/>
      </left>
      <right/>
      <top style="thin">
        <color indexed="48"/>
      </top>
      <bottom/>
      <diagonal/>
    </border>
    <border>
      <left/>
      <right/>
      <top style="thin">
        <color indexed="12"/>
      </top>
      <bottom style="thin">
        <color indexed="48"/>
      </bottom>
      <diagonal/>
    </border>
    <border>
      <left style="thin">
        <color indexed="12"/>
      </left>
      <right/>
      <top style="thin">
        <color indexed="48"/>
      </top>
      <bottom/>
      <diagonal/>
    </border>
    <border>
      <left/>
      <right/>
      <top style="thin">
        <color indexed="48"/>
      </top>
      <bottom/>
      <diagonal/>
    </border>
    <border>
      <left style="thin">
        <color indexed="12"/>
      </left>
      <right/>
      <top/>
      <bottom style="thin">
        <color indexed="12"/>
      </bottom>
      <diagonal/>
    </border>
    <border>
      <left/>
      <right style="thin">
        <color indexed="48"/>
      </right>
      <top/>
      <bottom style="thin">
        <color indexed="12"/>
      </bottom>
      <diagonal/>
    </border>
    <border>
      <left style="thin">
        <color indexed="48"/>
      </left>
      <right/>
      <top/>
      <bottom style="thin">
        <color indexed="12"/>
      </bottom>
      <diagonal/>
    </border>
    <border>
      <left/>
      <right/>
      <top/>
      <bottom style="thin">
        <color indexed="12"/>
      </bottom>
      <diagonal/>
    </border>
    <border>
      <left style="thin">
        <color indexed="48"/>
      </left>
      <right/>
      <top style="thin">
        <color indexed="48"/>
      </top>
      <bottom style="thin">
        <color indexed="48"/>
      </bottom>
      <diagonal/>
    </border>
    <border>
      <left/>
      <right style="thin">
        <color indexed="48"/>
      </right>
      <top style="thin">
        <color indexed="48"/>
      </top>
      <bottom/>
      <diagonal/>
    </border>
    <border>
      <left/>
      <right style="thin">
        <color indexed="48"/>
      </right>
      <top/>
      <bottom style="thin">
        <color indexed="48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/>
      <top/>
      <bottom style="medium">
        <color auto="1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57"/>
      </left>
      <right/>
      <top style="thin">
        <color indexed="57"/>
      </top>
      <bottom style="thin">
        <color indexed="57"/>
      </bottom>
      <diagonal/>
    </border>
    <border>
      <left/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theme="3" tint="0.39994506668294322"/>
      </left>
      <right style="thin">
        <color theme="3" tint="0.39994506668294322"/>
      </right>
      <top style="thin">
        <color theme="3" tint="0.39994506668294322"/>
      </top>
      <bottom style="thin">
        <color indexed="48"/>
      </bottom>
      <diagonal/>
    </border>
    <border>
      <left style="thin">
        <color theme="3" tint="0.39994506668294322"/>
      </left>
      <right/>
      <top style="thin">
        <color theme="3" tint="0.39994506668294322"/>
      </top>
      <bottom style="thin">
        <color indexed="48"/>
      </bottom>
      <diagonal/>
    </border>
    <border>
      <left style="thin">
        <color theme="3" tint="0.39994506668294322"/>
      </left>
      <right/>
      <top style="thin">
        <color theme="3" tint="0.39994506668294322"/>
      </top>
      <bottom style="thin">
        <color theme="3" tint="0.39994506668294322"/>
      </bottom>
      <diagonal/>
    </border>
    <border>
      <left/>
      <right style="thin">
        <color theme="3" tint="0.39991454817346722"/>
      </right>
      <top style="thin">
        <color theme="3" tint="0.39994506668294322"/>
      </top>
      <bottom style="thin">
        <color indexed="48"/>
      </bottom>
      <diagonal/>
    </border>
    <border>
      <left/>
      <right/>
      <top style="thin">
        <color indexed="12"/>
      </top>
      <bottom style="thin">
        <color indexed="57"/>
      </bottom>
      <diagonal/>
    </border>
    <border>
      <left/>
      <right/>
      <top style="thin">
        <color indexed="12"/>
      </top>
      <bottom/>
      <diagonal/>
    </border>
    <border>
      <left/>
      <right/>
      <top style="thin">
        <color theme="3" tint="0.39994506668294322"/>
      </top>
      <bottom style="thin">
        <color theme="3" tint="0.39994506668294322"/>
      </bottom>
      <diagonal/>
    </border>
    <border>
      <left/>
      <right/>
      <top style="thin">
        <color indexed="57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theme="0" tint="-0.24994659260841701"/>
      </left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0.24994659260841701"/>
      </top>
      <bottom style="thin">
        <color theme="0" tint="-4.9989318521683403E-2"/>
      </bottom>
      <diagonal/>
    </border>
    <border>
      <left style="thin">
        <color theme="0" tint="-0.24994659260841701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indexed="48"/>
      </left>
      <right/>
      <top style="thin">
        <color indexed="12"/>
      </top>
      <bottom style="thin">
        <color indexed="48"/>
      </bottom>
      <diagonal/>
    </border>
    <border>
      <left/>
      <right style="thin">
        <color indexed="12"/>
      </right>
      <top style="thin">
        <color indexed="12"/>
      </top>
      <bottom style="thin">
        <color indexed="48"/>
      </bottom>
      <diagonal/>
    </border>
    <border>
      <left/>
      <right style="thin">
        <color indexed="12"/>
      </right>
      <top style="thin">
        <color indexed="48"/>
      </top>
      <bottom/>
      <diagonal/>
    </border>
    <border>
      <left/>
      <right style="thin">
        <color indexed="12"/>
      </right>
      <top/>
      <bottom style="thin">
        <color indexed="12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indexed="17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17"/>
      </right>
      <top style="thin">
        <color auto="1"/>
      </top>
      <bottom style="thin">
        <color indexed="17"/>
      </bottom>
      <diagonal/>
    </border>
    <border>
      <left/>
      <right/>
      <top style="thin">
        <color indexed="57"/>
      </top>
      <bottom style="thin">
        <color indexed="57"/>
      </bottom>
      <diagonal/>
    </border>
    <border>
      <left style="thin">
        <color indexed="57"/>
      </left>
      <right/>
      <top/>
      <bottom/>
      <diagonal/>
    </border>
    <border>
      <left style="thin">
        <color indexed="57"/>
      </left>
      <right style="thin">
        <color indexed="57"/>
      </right>
      <top style="thin">
        <color indexed="57"/>
      </top>
      <bottom style="medium">
        <color auto="1"/>
      </bottom>
      <diagonal/>
    </border>
    <border>
      <left style="thin">
        <color indexed="57"/>
      </left>
      <right/>
      <top/>
      <bottom style="thin">
        <color indexed="57"/>
      </bottom>
      <diagonal/>
    </border>
    <border>
      <left/>
      <right style="thin">
        <color indexed="57"/>
      </right>
      <top/>
      <bottom style="thin">
        <color indexed="57"/>
      </bottom>
      <diagonal/>
    </border>
    <border>
      <left style="thin">
        <color indexed="57"/>
      </left>
      <right style="thin">
        <color indexed="57"/>
      </right>
      <top/>
      <bottom style="thin">
        <color indexed="57"/>
      </bottom>
      <diagonal/>
    </border>
    <border>
      <left style="thin">
        <color indexed="57"/>
      </left>
      <right/>
      <top style="thin">
        <color indexed="57"/>
      </top>
      <bottom style="medium">
        <color auto="1"/>
      </bottom>
      <diagonal/>
    </border>
    <border>
      <left/>
      <right style="thin">
        <color indexed="57"/>
      </right>
      <top style="thin">
        <color indexed="57"/>
      </top>
      <bottom style="medium">
        <color auto="1"/>
      </bottom>
      <diagonal/>
    </border>
    <border>
      <left style="thin">
        <color indexed="12"/>
      </left>
      <right/>
      <top/>
      <bottom style="thin">
        <color indexed="48"/>
      </bottom>
      <diagonal/>
    </border>
    <border>
      <left style="thin">
        <color indexed="57"/>
      </left>
      <right/>
      <top style="thin">
        <color indexed="12"/>
      </top>
      <bottom style="thin">
        <color indexed="57"/>
      </bottom>
      <diagonal/>
    </border>
    <border>
      <left/>
      <right style="thin">
        <color indexed="57"/>
      </right>
      <top style="thin">
        <color indexed="12"/>
      </top>
      <bottom style="thin">
        <color indexed="57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indexed="17"/>
      </bottom>
      <diagonal/>
    </border>
    <border>
      <left style="medium">
        <color rgb="FF009EE0"/>
      </left>
      <right/>
      <top/>
      <bottom/>
      <diagonal/>
    </border>
    <border>
      <left/>
      <right/>
      <top style="thin">
        <color rgb="FF0079C8"/>
      </top>
      <bottom/>
      <diagonal/>
    </border>
    <border>
      <left/>
      <right/>
      <top/>
      <bottom style="thin">
        <color rgb="FF0079C8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indexed="17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3" tint="0.39994506668294322"/>
      </left>
      <right style="thin">
        <color theme="3" tint="0.39994506668294322"/>
      </right>
      <top style="thin">
        <color theme="3" tint="0.39994506668294322"/>
      </top>
      <bottom/>
      <diagonal/>
    </border>
    <border>
      <left style="thin">
        <color theme="3" tint="0.39997558519241921"/>
      </left>
      <right/>
      <top style="thin">
        <color theme="3" tint="0.39997558519241921"/>
      </top>
      <bottom/>
      <diagonal/>
    </border>
    <border>
      <left/>
      <right/>
      <top style="thin">
        <color theme="3" tint="0.39997558519241921"/>
      </top>
      <bottom/>
      <diagonal/>
    </border>
    <border>
      <left/>
      <right style="thin">
        <color theme="3" tint="0.39997558519241921"/>
      </right>
      <top style="thin">
        <color theme="3" tint="0.39997558519241921"/>
      </top>
      <bottom/>
      <diagonal/>
    </border>
    <border>
      <left style="thin">
        <color theme="3" tint="0.39997558519241921"/>
      </left>
      <right/>
      <top/>
      <bottom style="thin">
        <color theme="3" tint="0.39997558519241921"/>
      </bottom>
      <diagonal/>
    </border>
    <border>
      <left/>
      <right/>
      <top/>
      <bottom style="thin">
        <color theme="3" tint="0.39997558519241921"/>
      </bottom>
      <diagonal/>
    </border>
    <border>
      <left/>
      <right style="thin">
        <color theme="3" tint="0.39997558519241921"/>
      </right>
      <top/>
      <bottom style="thin">
        <color theme="3" tint="0.39997558519241921"/>
      </bottom>
      <diagonal/>
    </border>
    <border>
      <left style="medium">
        <color auto="1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777">
    <xf numFmtId="0" fontId="0" fillId="0" borderId="0"/>
    <xf numFmtId="44" fontId="9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3" fontId="12" fillId="0" borderId="0" applyFont="0" applyFill="0" applyBorder="0" applyAlignment="0" applyProtection="0"/>
    <xf numFmtId="0" fontId="14" fillId="0" borderId="0">
      <alignment vertical="top"/>
    </xf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6" fillId="0" borderId="0"/>
    <xf numFmtId="0" fontId="16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477">
    <xf numFmtId="0" fontId="0" fillId="0" borderId="0" xfId="0"/>
    <xf numFmtId="0" fontId="12" fillId="0" borderId="0" xfId="0" applyFont="1" applyFill="1" applyBorder="1" applyProtection="1"/>
    <xf numFmtId="44" fontId="12" fillId="0" borderId="0" xfId="1" applyFont="1" applyFill="1" applyBorder="1" applyAlignment="1" applyProtection="1">
      <alignment horizontal="center"/>
    </xf>
    <xf numFmtId="0" fontId="12" fillId="0" borderId="0" xfId="0" applyFont="1" applyFill="1" applyBorder="1" applyAlignment="1" applyProtection="1">
      <alignment horizontal="center"/>
    </xf>
    <xf numFmtId="44" fontId="12" fillId="0" borderId="0" xfId="0" applyNumberFormat="1" applyFont="1" applyFill="1" applyBorder="1" applyProtection="1"/>
    <xf numFmtId="0" fontId="12" fillId="2" borderId="13" xfId="0" applyFont="1" applyFill="1" applyBorder="1" applyProtection="1"/>
    <xf numFmtId="0" fontId="13" fillId="2" borderId="0" xfId="0" applyFont="1" applyFill="1" applyBorder="1" applyProtection="1"/>
    <xf numFmtId="0" fontId="13" fillId="2" borderId="0" xfId="0" applyFont="1" applyFill="1" applyBorder="1" applyAlignment="1" applyProtection="1">
      <alignment horizontal="center"/>
    </xf>
    <xf numFmtId="0" fontId="12" fillId="2" borderId="0" xfId="0" quotePrefix="1" applyFont="1" applyFill="1" applyBorder="1" applyProtection="1"/>
    <xf numFmtId="0" fontId="12" fillId="2" borderId="0" xfId="0" applyFont="1" applyFill="1" applyBorder="1" applyProtection="1"/>
    <xf numFmtId="0" fontId="12" fillId="2" borderId="0" xfId="0" applyFont="1" applyFill="1" applyBorder="1" applyAlignment="1" applyProtection="1">
      <alignment horizontal="center"/>
    </xf>
    <xf numFmtId="0" fontId="11" fillId="2" borderId="13" xfId="0" applyFont="1" applyFill="1" applyBorder="1" applyAlignment="1" applyProtection="1">
      <alignment horizontal="center"/>
    </xf>
    <xf numFmtId="167" fontId="0" fillId="0" borderId="0" xfId="357" applyNumberFormat="1" applyFont="1"/>
    <xf numFmtId="0" fontId="12" fillId="2" borderId="0" xfId="0" quotePrefix="1" applyFont="1" applyFill="1" applyBorder="1" applyAlignment="1" applyProtection="1">
      <alignment horizontal="left"/>
    </xf>
    <xf numFmtId="0" fontId="12" fillId="0" borderId="13" xfId="0" applyFont="1" applyFill="1" applyBorder="1" applyProtection="1"/>
    <xf numFmtId="0" fontId="16" fillId="0" borderId="0" xfId="367"/>
    <xf numFmtId="0" fontId="9" fillId="2" borderId="13" xfId="367" applyFont="1" applyFill="1" applyBorder="1" applyProtection="1"/>
    <xf numFmtId="0" fontId="13" fillId="2" borderId="0" xfId="367" applyFont="1" applyFill="1" applyBorder="1" applyProtection="1"/>
    <xf numFmtId="0" fontId="13" fillId="2" borderId="0" xfId="367" applyFont="1" applyFill="1" applyBorder="1" applyAlignment="1" applyProtection="1">
      <alignment horizontal="center"/>
    </xf>
    <xf numFmtId="0" fontId="9" fillId="2" borderId="0" xfId="367" quotePrefix="1" applyFont="1" applyFill="1" applyBorder="1" applyProtection="1"/>
    <xf numFmtId="0" fontId="9" fillId="2" borderId="28" xfId="367" applyFont="1" applyFill="1" applyBorder="1" applyProtection="1"/>
    <xf numFmtId="0" fontId="9" fillId="2" borderId="14" xfId="367" quotePrefix="1" applyFont="1" applyFill="1" applyBorder="1" applyProtection="1"/>
    <xf numFmtId="0" fontId="13" fillId="2" borderId="12" xfId="367" applyFont="1" applyFill="1" applyBorder="1" applyAlignment="1" applyProtection="1">
      <alignment horizontal="center"/>
    </xf>
    <xf numFmtId="0" fontId="16" fillId="0" borderId="30" xfId="367" applyBorder="1"/>
    <xf numFmtId="0" fontId="9" fillId="0" borderId="0" xfId="541"/>
    <xf numFmtId="0" fontId="9" fillId="2" borderId="13" xfId="541" applyFont="1" applyFill="1" applyBorder="1" applyProtection="1"/>
    <xf numFmtId="0" fontId="13" fillId="2" borderId="0" xfId="541" applyFont="1" applyFill="1" applyBorder="1" applyProtection="1"/>
    <xf numFmtId="0" fontId="13" fillId="2" borderId="0" xfId="541" applyFont="1" applyFill="1" applyBorder="1" applyAlignment="1" applyProtection="1">
      <alignment horizontal="center"/>
    </xf>
    <xf numFmtId="0" fontId="9" fillId="2" borderId="0" xfId="541" quotePrefix="1" applyFont="1" applyFill="1" applyBorder="1" applyProtection="1"/>
    <xf numFmtId="0" fontId="9" fillId="2" borderId="28" xfId="541" applyFont="1" applyFill="1" applyBorder="1" applyProtection="1"/>
    <xf numFmtId="0" fontId="9" fillId="2" borderId="14" xfId="541" quotePrefix="1" applyFont="1" applyFill="1" applyBorder="1" applyProtection="1"/>
    <xf numFmtId="0" fontId="13" fillId="2" borderId="12" xfId="541" applyFont="1" applyFill="1" applyBorder="1" applyAlignment="1" applyProtection="1">
      <alignment horizontal="center"/>
    </xf>
    <xf numFmtId="0" fontId="9" fillId="0" borderId="30" xfId="541" applyBorder="1"/>
    <xf numFmtId="0" fontId="9" fillId="0" borderId="0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13" fillId="0" borderId="0" xfId="0" applyFont="1" applyFill="1" applyBorder="1" applyProtection="1"/>
    <xf numFmtId="0" fontId="9" fillId="0" borderId="0" xfId="0" quotePrefix="1" applyFont="1" applyFill="1" applyBorder="1" applyProtection="1"/>
    <xf numFmtId="43" fontId="15" fillId="3" borderId="33" xfId="636" applyNumberFormat="1" applyFont="1" applyFill="1" applyBorder="1" applyAlignment="1">
      <alignment vertical="center"/>
    </xf>
    <xf numFmtId="43" fontId="15" fillId="3" borderId="34" xfId="636" applyNumberFormat="1" applyFont="1" applyFill="1" applyBorder="1" applyAlignment="1">
      <alignment vertical="center"/>
    </xf>
    <xf numFmtId="44" fontId="9" fillId="0" borderId="0" xfId="0" applyNumberFormat="1" applyFont="1" applyFill="1" applyBorder="1" applyProtection="1"/>
    <xf numFmtId="43" fontId="15" fillId="3" borderId="31" xfId="636" applyNumberFormat="1" applyFont="1" applyFill="1" applyBorder="1" applyAlignment="1">
      <alignment vertical="center"/>
    </xf>
    <xf numFmtId="43" fontId="15" fillId="3" borderId="32" xfId="636" applyNumberFormat="1" applyFont="1" applyFill="1" applyBorder="1" applyAlignment="1">
      <alignment vertical="center"/>
    </xf>
    <xf numFmtId="44" fontId="9" fillId="0" borderId="0" xfId="1" applyFont="1" applyFill="1" applyBorder="1" applyAlignment="1" applyProtection="1">
      <alignment horizontal="center"/>
    </xf>
    <xf numFmtId="44" fontId="9" fillId="0" borderId="40" xfId="1" applyFont="1" applyFill="1" applyBorder="1" applyAlignment="1" applyProtection="1">
      <alignment horizontal="center"/>
    </xf>
    <xf numFmtId="0" fontId="9" fillId="0" borderId="40" xfId="0" applyFont="1" applyFill="1" applyBorder="1" applyAlignment="1" applyProtection="1">
      <alignment horizontal="center"/>
    </xf>
    <xf numFmtId="44" fontId="9" fillId="0" borderId="12" xfId="1" applyFont="1" applyFill="1" applyBorder="1" applyAlignment="1" applyProtection="1">
      <alignment horizontal="center"/>
    </xf>
    <xf numFmtId="0" fontId="9" fillId="0" borderId="28" xfId="0" applyFont="1" applyFill="1" applyBorder="1" applyProtection="1"/>
    <xf numFmtId="0" fontId="9" fillId="0" borderId="14" xfId="0" quotePrefix="1" applyFont="1" applyFill="1" applyBorder="1" applyProtection="1"/>
    <xf numFmtId="44" fontId="9" fillId="0" borderId="14" xfId="1" applyFont="1" applyFill="1" applyBorder="1" applyAlignment="1" applyProtection="1">
      <alignment horizontal="center"/>
    </xf>
    <xf numFmtId="44" fontId="9" fillId="0" borderId="41" xfId="1" applyFont="1" applyFill="1" applyBorder="1" applyAlignment="1" applyProtection="1">
      <alignment horizontal="center"/>
    </xf>
    <xf numFmtId="44" fontId="13" fillId="0" borderId="12" xfId="1" applyFont="1" applyFill="1" applyBorder="1" applyAlignment="1" applyProtection="1">
      <alignment horizontal="center"/>
    </xf>
    <xf numFmtId="0" fontId="9" fillId="0" borderId="12" xfId="0" applyFont="1" applyFill="1" applyBorder="1" applyAlignment="1" applyProtection="1">
      <alignment horizontal="center"/>
    </xf>
    <xf numFmtId="0" fontId="9" fillId="2" borderId="0" xfId="0" applyFont="1" applyFill="1" applyBorder="1" applyProtection="1"/>
    <xf numFmtId="0" fontId="9" fillId="0" borderId="12" xfId="0" applyFont="1" applyFill="1" applyBorder="1" applyProtection="1"/>
    <xf numFmtId="44" fontId="9" fillId="0" borderId="42" xfId="1" applyFont="1" applyFill="1" applyBorder="1" applyAlignment="1" applyProtection="1">
      <alignment horizontal="center"/>
    </xf>
    <xf numFmtId="44" fontId="9" fillId="0" borderId="43" xfId="1" applyFont="1" applyFill="1" applyBorder="1" applyAlignment="1" applyProtection="1">
      <alignment horizontal="center"/>
    </xf>
    <xf numFmtId="44" fontId="9" fillId="0" borderId="44" xfId="1" applyFont="1" applyFill="1" applyBorder="1" applyAlignment="1" applyProtection="1">
      <alignment horizontal="center"/>
    </xf>
    <xf numFmtId="0" fontId="20" fillId="3" borderId="0" xfId="0" applyFont="1" applyFill="1"/>
    <xf numFmtId="0" fontId="25" fillId="0" borderId="0" xfId="0" applyFont="1" applyProtection="1"/>
    <xf numFmtId="0" fontId="25" fillId="0" borderId="0" xfId="0" applyFont="1" applyBorder="1" applyAlignment="1" applyProtection="1">
      <alignment horizontal="right"/>
    </xf>
    <xf numFmtId="165" fontId="25" fillId="0" borderId="0" xfId="0" applyNumberFormat="1" applyFont="1" applyAlignment="1" applyProtection="1">
      <alignment horizontal="center"/>
    </xf>
    <xf numFmtId="0" fontId="26" fillId="0" borderId="0" xfId="0" applyFont="1" applyBorder="1" applyAlignment="1" applyProtection="1"/>
    <xf numFmtId="0" fontId="25" fillId="0" borderId="0" xfId="0" applyFont="1" applyBorder="1" applyProtection="1"/>
    <xf numFmtId="0" fontId="20" fillId="0" borderId="0" xfId="0" applyFont="1" applyBorder="1" applyAlignment="1" applyProtection="1">
      <alignment horizontal="right"/>
      <protection hidden="1"/>
    </xf>
    <xf numFmtId="165" fontId="20" fillId="0" borderId="0" xfId="0" applyNumberFormat="1" applyFont="1" applyAlignment="1" applyProtection="1">
      <alignment horizontal="center"/>
      <protection hidden="1"/>
    </xf>
    <xf numFmtId="0" fontId="29" fillId="0" borderId="0" xfId="0" applyFont="1" applyProtection="1">
      <protection locked="0" hidden="1"/>
    </xf>
    <xf numFmtId="0" fontId="29" fillId="0" borderId="0" xfId="0" applyFont="1" applyProtection="1">
      <protection hidden="1"/>
    </xf>
    <xf numFmtId="0" fontId="13" fillId="0" borderId="0" xfId="0" applyFont="1" applyProtection="1">
      <protection hidden="1"/>
    </xf>
    <xf numFmtId="0" fontId="13" fillId="0" borderId="0" xfId="0" applyFont="1" applyAlignment="1">
      <alignment horizontal="center"/>
    </xf>
    <xf numFmtId="0" fontId="13" fillId="0" borderId="0" xfId="0" applyFont="1" applyAlignment="1">
      <alignment vertical="center"/>
    </xf>
    <xf numFmtId="44" fontId="24" fillId="3" borderId="0" xfId="0" applyNumberFormat="1" applyFont="1" applyFill="1" applyBorder="1" applyAlignment="1" applyProtection="1">
      <alignment vertical="center"/>
      <protection hidden="1"/>
    </xf>
    <xf numFmtId="0" fontId="13" fillId="0" borderId="0" xfId="0" applyFont="1" applyAlignment="1" applyProtection="1">
      <protection hidden="1"/>
    </xf>
    <xf numFmtId="0" fontId="13" fillId="0" borderId="0" xfId="0" applyFont="1" applyAlignment="1" applyProtection="1">
      <alignment horizontal="center"/>
      <protection hidden="1"/>
    </xf>
    <xf numFmtId="0" fontId="13" fillId="0" borderId="0" xfId="0" applyFont="1" applyFill="1" applyAlignment="1" applyProtection="1">
      <alignment horizontal="center"/>
      <protection hidden="1"/>
    </xf>
    <xf numFmtId="0" fontId="13" fillId="0" borderId="0" xfId="0" applyFont="1" applyFill="1" applyBorder="1" applyAlignment="1" applyProtection="1">
      <alignment horizontal="center"/>
      <protection hidden="1"/>
    </xf>
    <xf numFmtId="0" fontId="23" fillId="3" borderId="0" xfId="0" applyFont="1" applyFill="1" applyBorder="1" applyAlignment="1" applyProtection="1">
      <alignment vertical="center"/>
      <protection hidden="1"/>
    </xf>
    <xf numFmtId="0" fontId="28" fillId="3" borderId="0" xfId="0" applyFont="1" applyFill="1" applyBorder="1" applyAlignment="1" applyProtection="1">
      <alignment vertical="center"/>
      <protection hidden="1"/>
    </xf>
    <xf numFmtId="44" fontId="30" fillId="3" borderId="0" xfId="0" applyNumberFormat="1" applyFont="1" applyFill="1" applyBorder="1" applyAlignment="1" applyProtection="1">
      <alignment vertical="center"/>
      <protection hidden="1"/>
    </xf>
    <xf numFmtId="44" fontId="21" fillId="3" borderId="0" xfId="0" applyNumberFormat="1" applyFont="1" applyFill="1" applyBorder="1" applyAlignment="1" applyProtection="1">
      <alignment vertical="center"/>
      <protection hidden="1"/>
    </xf>
    <xf numFmtId="44" fontId="31" fillId="3" borderId="0" xfId="0" applyNumberFormat="1" applyFont="1" applyFill="1" applyBorder="1" applyAlignment="1" applyProtection="1">
      <alignment vertical="center"/>
      <protection hidden="1"/>
    </xf>
    <xf numFmtId="44" fontId="28" fillId="3" borderId="0" xfId="0" applyNumberFormat="1" applyFont="1" applyFill="1" applyBorder="1" applyAlignment="1" applyProtection="1">
      <alignment vertical="center"/>
      <protection hidden="1"/>
    </xf>
    <xf numFmtId="44" fontId="24" fillId="10" borderId="0" xfId="0" applyNumberFormat="1" applyFont="1" applyFill="1" applyBorder="1" applyAlignment="1" applyProtection="1">
      <alignment vertical="center"/>
      <protection hidden="1"/>
    </xf>
    <xf numFmtId="0" fontId="20" fillId="0" borderId="0" xfId="0" applyFont="1" applyProtection="1">
      <protection hidden="1"/>
    </xf>
    <xf numFmtId="0" fontId="20" fillId="0" borderId="0" xfId="0" applyFont="1" applyAlignment="1" applyProtection="1">
      <alignment horizontal="right"/>
      <protection hidden="1"/>
    </xf>
    <xf numFmtId="0" fontId="27" fillId="4" borderId="0" xfId="0" applyFont="1" applyFill="1" applyAlignment="1" applyProtection="1">
      <alignment horizontal="center"/>
      <protection hidden="1"/>
    </xf>
    <xf numFmtId="0" fontId="32" fillId="3" borderId="0" xfId="0" applyFont="1" applyFill="1" applyAlignment="1" applyProtection="1">
      <alignment vertical="center"/>
      <protection hidden="1"/>
    </xf>
    <xf numFmtId="168" fontId="32" fillId="3" borderId="0" xfId="0" applyNumberFormat="1" applyFont="1" applyFill="1" applyAlignment="1" applyProtection="1">
      <alignment vertical="center"/>
      <protection hidden="1"/>
    </xf>
    <xf numFmtId="0" fontId="20" fillId="0" borderId="0" xfId="0" applyFont="1" applyProtection="1">
      <protection locked="0"/>
    </xf>
    <xf numFmtId="0" fontId="23" fillId="6" borderId="35" xfId="0" applyFont="1" applyFill="1" applyBorder="1" applyAlignment="1" applyProtection="1">
      <alignment horizontal="center"/>
      <protection hidden="1"/>
    </xf>
    <xf numFmtId="0" fontId="23" fillId="6" borderId="2" xfId="0" applyFont="1" applyFill="1" applyBorder="1" applyAlignment="1" applyProtection="1">
      <alignment horizontal="center"/>
      <protection hidden="1"/>
    </xf>
    <xf numFmtId="0" fontId="23" fillId="6" borderId="36" xfId="0" applyFont="1" applyFill="1" applyBorder="1" applyAlignment="1" applyProtection="1">
      <alignment horizontal="center"/>
      <protection hidden="1"/>
    </xf>
    <xf numFmtId="0" fontId="27" fillId="0" borderId="0" xfId="0" applyFont="1" applyAlignment="1">
      <alignment horizontal="center"/>
    </xf>
    <xf numFmtId="44" fontId="20" fillId="0" borderId="3" xfId="1" applyFont="1" applyBorder="1" applyAlignment="1" applyProtection="1">
      <alignment vertical="center"/>
      <protection hidden="1"/>
    </xf>
    <xf numFmtId="44" fontId="20" fillId="0" borderId="4" xfId="1" applyFont="1" applyBorder="1" applyAlignment="1" applyProtection="1">
      <alignment vertical="center"/>
      <protection hidden="1"/>
    </xf>
    <xf numFmtId="44" fontId="20" fillId="4" borderId="1" xfId="1" applyFont="1" applyFill="1" applyBorder="1" applyAlignment="1" applyProtection="1">
      <alignment vertical="center"/>
      <protection hidden="1"/>
    </xf>
    <xf numFmtId="44" fontId="20" fillId="0" borderId="37" xfId="1" applyFont="1" applyBorder="1" applyAlignment="1" applyProtection="1">
      <alignment vertical="center"/>
      <protection hidden="1"/>
    </xf>
    <xf numFmtId="0" fontId="20" fillId="0" borderId="0" xfId="0" applyFont="1" applyAlignment="1">
      <alignment vertical="center"/>
    </xf>
    <xf numFmtId="44" fontId="20" fillId="0" borderId="5" xfId="1" applyFont="1" applyBorder="1" applyAlignment="1" applyProtection="1">
      <alignment vertical="center"/>
      <protection hidden="1"/>
    </xf>
    <xf numFmtId="44" fontId="20" fillId="0" borderId="6" xfId="1" applyFont="1" applyBorder="1" applyAlignment="1" applyProtection="1">
      <alignment vertical="center"/>
      <protection hidden="1"/>
    </xf>
    <xf numFmtId="44" fontId="20" fillId="4" borderId="7" xfId="1" applyFont="1" applyFill="1" applyBorder="1" applyAlignment="1" applyProtection="1">
      <alignment vertical="center"/>
      <protection hidden="1"/>
    </xf>
    <xf numFmtId="44" fontId="20" fillId="0" borderId="8" xfId="1" applyFont="1" applyBorder="1" applyAlignment="1" applyProtection="1">
      <alignment vertical="center"/>
      <protection hidden="1"/>
    </xf>
    <xf numFmtId="44" fontId="20" fillId="0" borderId="38" xfId="1" applyFont="1" applyBorder="1" applyAlignment="1" applyProtection="1">
      <alignment vertical="center"/>
      <protection hidden="1"/>
    </xf>
    <xf numFmtId="44" fontId="20" fillId="0" borderId="0" xfId="1" applyFont="1" applyBorder="1" applyAlignment="1" applyProtection="1">
      <alignment vertical="center"/>
      <protection hidden="1"/>
    </xf>
    <xf numFmtId="44" fontId="20" fillId="3" borderId="0" xfId="1" applyFont="1" applyFill="1" applyBorder="1" applyAlignment="1" applyProtection="1">
      <alignment vertical="center"/>
      <protection hidden="1"/>
    </xf>
    <xf numFmtId="44" fontId="33" fillId="0" borderId="0" xfId="0" applyNumberFormat="1" applyFont="1" applyFill="1" applyBorder="1" applyAlignment="1" applyProtection="1">
      <alignment vertical="center"/>
      <protection hidden="1"/>
    </xf>
    <xf numFmtId="44" fontId="33" fillId="0" borderId="0" xfId="0" applyNumberFormat="1" applyFont="1" applyBorder="1" applyAlignment="1" applyProtection="1">
      <alignment vertical="center"/>
      <protection hidden="1"/>
    </xf>
    <xf numFmtId="0" fontId="27" fillId="0" borderId="0" xfId="0" applyFont="1" applyAlignment="1">
      <alignment vertical="center"/>
    </xf>
    <xf numFmtId="44" fontId="23" fillId="3" borderId="0" xfId="0" applyNumberFormat="1" applyFont="1" applyFill="1" applyBorder="1" applyAlignment="1" applyProtection="1">
      <alignment vertical="center"/>
      <protection hidden="1"/>
    </xf>
    <xf numFmtId="44" fontId="20" fillId="4" borderId="0" xfId="0" applyNumberFormat="1" applyFont="1" applyFill="1" applyBorder="1" applyAlignment="1" applyProtection="1">
      <alignment vertical="center"/>
      <protection hidden="1"/>
    </xf>
    <xf numFmtId="44" fontId="33" fillId="4" borderId="0" xfId="0" applyNumberFormat="1" applyFont="1" applyFill="1" applyBorder="1" applyAlignment="1" applyProtection="1">
      <alignment vertical="center"/>
      <protection hidden="1"/>
    </xf>
    <xf numFmtId="0" fontId="20" fillId="0" borderId="0" xfId="0" applyFont="1" applyBorder="1" applyAlignment="1" applyProtection="1">
      <alignment vertical="center"/>
      <protection hidden="1"/>
    </xf>
    <xf numFmtId="0" fontId="20" fillId="0" borderId="0" xfId="0" applyFont="1"/>
    <xf numFmtId="0" fontId="32" fillId="0" borderId="0" xfId="0" applyFont="1" applyProtection="1"/>
    <xf numFmtId="0" fontId="20" fillId="0" borderId="0" xfId="0" applyFont="1" applyProtection="1"/>
    <xf numFmtId="0" fontId="20" fillId="0" borderId="0" xfId="0" applyFont="1" applyProtection="1">
      <protection locked="0" hidden="1"/>
    </xf>
    <xf numFmtId="0" fontId="20" fillId="0" borderId="0" xfId="0" applyFont="1" applyFill="1" applyProtection="1">
      <protection hidden="1"/>
    </xf>
    <xf numFmtId="0" fontId="27" fillId="0" borderId="0" xfId="0" applyFont="1" applyAlignment="1" applyProtection="1">
      <protection hidden="1"/>
    </xf>
    <xf numFmtId="0" fontId="27" fillId="0" borderId="0" xfId="0" applyFont="1" applyAlignment="1" applyProtection="1">
      <alignment horizontal="center"/>
      <protection hidden="1"/>
    </xf>
    <xf numFmtId="0" fontId="27" fillId="0" borderId="0" xfId="0" applyFont="1" applyFill="1" applyAlignment="1" applyProtection="1">
      <alignment horizontal="center"/>
      <protection hidden="1"/>
    </xf>
    <xf numFmtId="0" fontId="20" fillId="0" borderId="0" xfId="0" applyFont="1" applyBorder="1" applyProtection="1">
      <protection hidden="1"/>
    </xf>
    <xf numFmtId="0" fontId="20" fillId="0" borderId="0" xfId="0" applyFont="1" applyBorder="1" applyProtection="1"/>
    <xf numFmtId="0" fontId="20" fillId="0" borderId="0" xfId="0" applyFont="1" applyFill="1" applyBorder="1" applyAlignment="1" applyProtection="1">
      <alignment horizontal="center" vertical="center" wrapText="1"/>
      <protection hidden="1"/>
    </xf>
    <xf numFmtId="0" fontId="20" fillId="0" borderId="0" xfId="0" applyFont="1" applyBorder="1" applyAlignment="1" applyProtection="1">
      <alignment horizontal="left"/>
      <protection hidden="1"/>
    </xf>
    <xf numFmtId="0" fontId="20" fillId="0" borderId="0" xfId="0" applyFont="1" applyBorder="1" applyAlignment="1" applyProtection="1">
      <protection hidden="1"/>
    </xf>
    <xf numFmtId="0" fontId="20" fillId="0" borderId="0" xfId="0" applyFont="1" applyBorder="1" applyProtection="1">
      <protection locked="0"/>
    </xf>
    <xf numFmtId="44" fontId="20" fillId="0" borderId="1" xfId="1" applyFont="1" applyBorder="1" applyAlignment="1" applyProtection="1">
      <alignment vertical="center"/>
      <protection hidden="1"/>
    </xf>
    <xf numFmtId="44" fontId="20" fillId="0" borderId="10" xfId="1" applyFont="1" applyBorder="1" applyAlignment="1" applyProtection="1">
      <alignment vertical="center"/>
      <protection hidden="1"/>
    </xf>
    <xf numFmtId="0" fontId="27" fillId="0" borderId="0" xfId="0" applyFont="1" applyAlignment="1" applyProtection="1">
      <alignment horizontal="center"/>
    </xf>
    <xf numFmtId="0" fontId="20" fillId="0" borderId="0" xfId="0" applyFont="1" applyAlignment="1" applyProtection="1">
      <alignment vertical="center"/>
    </xf>
    <xf numFmtId="0" fontId="27" fillId="0" borderId="0" xfId="0" applyFont="1" applyAlignment="1" applyProtection="1">
      <alignment vertical="center"/>
    </xf>
    <xf numFmtId="9" fontId="20" fillId="0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Fill="1" applyBorder="1" applyAlignment="1" applyProtection="1">
      <alignment vertical="center"/>
      <protection hidden="1"/>
    </xf>
    <xf numFmtId="0" fontId="20" fillId="0" borderId="0" xfId="0" applyFont="1" applyFill="1" applyBorder="1" applyAlignment="1" applyProtection="1">
      <alignment horizontal="center" vertical="center" wrapText="1" shrinkToFit="1"/>
      <protection hidden="1"/>
    </xf>
    <xf numFmtId="0" fontId="20" fillId="0" borderId="0" xfId="0" applyFont="1" applyFill="1" applyBorder="1" applyAlignment="1" applyProtection="1">
      <alignment vertical="center" wrapText="1"/>
      <protection hidden="1"/>
    </xf>
    <xf numFmtId="0" fontId="20" fillId="0" borderId="0" xfId="0" applyFont="1" applyFill="1" applyProtection="1"/>
    <xf numFmtId="0" fontId="23" fillId="11" borderId="0" xfId="0" applyFont="1" applyFill="1" applyBorder="1" applyAlignment="1">
      <alignment vertical="center" wrapText="1"/>
    </xf>
    <xf numFmtId="0" fontId="32" fillId="11" borderId="0" xfId="0" applyFont="1" applyFill="1"/>
    <xf numFmtId="44" fontId="33" fillId="0" borderId="0" xfId="0" applyNumberFormat="1" applyFont="1" applyBorder="1" applyAlignment="1" applyProtection="1">
      <alignment horizontal="left" vertical="center"/>
      <protection hidden="1"/>
    </xf>
    <xf numFmtId="0" fontId="23" fillId="6" borderId="55" xfId="0" applyFont="1" applyFill="1" applyBorder="1" applyAlignment="1" applyProtection="1">
      <alignment horizontal="left"/>
      <protection hidden="1"/>
    </xf>
    <xf numFmtId="0" fontId="20" fillId="0" borderId="0" xfId="0" applyFont="1" applyBorder="1"/>
    <xf numFmtId="0" fontId="23" fillId="7" borderId="9" xfId="0" applyFont="1" applyFill="1" applyBorder="1" applyAlignment="1" applyProtection="1">
      <alignment vertical="center"/>
      <protection hidden="1"/>
    </xf>
    <xf numFmtId="0" fontId="27" fillId="0" borderId="4" xfId="0" applyFont="1" applyFill="1" applyBorder="1" applyAlignment="1" applyProtection="1">
      <alignment vertical="center"/>
      <protection hidden="1"/>
    </xf>
    <xf numFmtId="0" fontId="27" fillId="0" borderId="0" xfId="0" applyFont="1" applyFill="1" applyBorder="1" applyAlignment="1" applyProtection="1">
      <alignment vertical="center"/>
      <protection hidden="1"/>
    </xf>
    <xf numFmtId="0" fontId="23" fillId="6" borderId="20" xfId="0" applyFont="1" applyFill="1" applyBorder="1" applyAlignment="1" applyProtection="1">
      <alignment horizontal="center"/>
      <protection hidden="1"/>
    </xf>
    <xf numFmtId="44" fontId="20" fillId="3" borderId="3" xfId="1" applyFont="1" applyFill="1" applyBorder="1" applyAlignment="1" applyProtection="1">
      <alignment vertical="center"/>
      <protection hidden="1"/>
    </xf>
    <xf numFmtId="44" fontId="20" fillId="3" borderId="4" xfId="1" applyFont="1" applyFill="1" applyBorder="1" applyAlignment="1" applyProtection="1">
      <alignment vertical="center"/>
      <protection hidden="1"/>
    </xf>
    <xf numFmtId="44" fontId="20" fillId="3" borderId="1" xfId="1" applyFont="1" applyFill="1" applyBorder="1" applyAlignment="1" applyProtection="1">
      <alignment vertical="center"/>
      <protection hidden="1"/>
    </xf>
    <xf numFmtId="44" fontId="20" fillId="3" borderId="10" xfId="1" applyFont="1" applyFill="1" applyBorder="1" applyAlignment="1" applyProtection="1">
      <alignment vertical="center"/>
      <protection hidden="1"/>
    </xf>
    <xf numFmtId="44" fontId="20" fillId="3" borderId="5" xfId="1" applyFont="1" applyFill="1" applyBorder="1" applyAlignment="1" applyProtection="1">
      <alignment vertical="center"/>
      <protection hidden="1"/>
    </xf>
    <xf numFmtId="44" fontId="20" fillId="3" borderId="8" xfId="1" applyFont="1" applyFill="1" applyBorder="1" applyAlignment="1" applyProtection="1">
      <alignment vertical="center"/>
      <protection hidden="1"/>
    </xf>
    <xf numFmtId="44" fontId="20" fillId="3" borderId="7" xfId="1" applyFont="1" applyFill="1" applyBorder="1" applyAlignment="1" applyProtection="1">
      <alignment vertical="center"/>
      <protection hidden="1"/>
    </xf>
    <xf numFmtId="44" fontId="20" fillId="3" borderId="6" xfId="1" applyFont="1" applyFill="1" applyBorder="1" applyAlignment="1" applyProtection="1">
      <alignment vertical="center"/>
      <protection hidden="1"/>
    </xf>
    <xf numFmtId="44" fontId="33" fillId="9" borderId="17" xfId="0" applyNumberFormat="1" applyFont="1" applyFill="1" applyBorder="1" applyAlignment="1" applyProtection="1">
      <alignment vertical="center"/>
      <protection hidden="1"/>
    </xf>
    <xf numFmtId="44" fontId="33" fillId="9" borderId="15" xfId="0" applyNumberFormat="1" applyFont="1" applyFill="1" applyBorder="1" applyAlignment="1" applyProtection="1">
      <alignment vertical="center"/>
      <protection hidden="1"/>
    </xf>
    <xf numFmtId="44" fontId="34" fillId="0" borderId="0" xfId="0" applyNumberFormat="1" applyFont="1" applyBorder="1" applyAlignment="1" applyProtection="1">
      <alignment horizontal="left" vertical="center"/>
      <protection hidden="1"/>
    </xf>
    <xf numFmtId="44" fontId="20" fillId="0" borderId="7" xfId="1" applyFont="1" applyBorder="1" applyAlignment="1" applyProtection="1">
      <alignment vertical="center"/>
      <protection hidden="1"/>
    </xf>
    <xf numFmtId="44" fontId="33" fillId="9" borderId="49" xfId="0" applyNumberFormat="1" applyFont="1" applyFill="1" applyBorder="1" applyAlignment="1" applyProtection="1">
      <alignment vertical="center"/>
      <protection hidden="1"/>
    </xf>
    <xf numFmtId="44" fontId="33" fillId="9" borderId="52" xfId="0" applyNumberFormat="1" applyFont="1" applyFill="1" applyBorder="1" applyAlignment="1" applyProtection="1">
      <alignment vertical="center"/>
      <protection hidden="1"/>
    </xf>
    <xf numFmtId="0" fontId="27" fillId="0" borderId="27" xfId="0" applyFont="1" applyFill="1" applyBorder="1" applyAlignment="1" applyProtection="1">
      <alignment vertical="center"/>
      <protection hidden="1"/>
    </xf>
    <xf numFmtId="44" fontId="33" fillId="4" borderId="15" xfId="0" applyNumberFormat="1" applyFont="1" applyFill="1" applyBorder="1" applyAlignment="1" applyProtection="1">
      <alignment vertical="center"/>
      <protection hidden="1"/>
    </xf>
    <xf numFmtId="0" fontId="23" fillId="6" borderId="11" xfId="0" applyFont="1" applyFill="1" applyBorder="1" applyAlignment="1" applyProtection="1">
      <alignment horizontal="center"/>
      <protection hidden="1"/>
    </xf>
    <xf numFmtId="0" fontId="20" fillId="0" borderId="0" xfId="0" applyFont="1" applyAlignment="1" applyProtection="1">
      <protection hidden="1"/>
    </xf>
    <xf numFmtId="0" fontId="23" fillId="0" borderId="0" xfId="0" applyFont="1" applyFill="1" applyAlignment="1" applyProtection="1">
      <alignment vertical="center" wrapText="1"/>
      <protection hidden="1"/>
    </xf>
    <xf numFmtId="168" fontId="23" fillId="0" borderId="0" xfId="0" applyNumberFormat="1" applyFont="1" applyFill="1" applyAlignment="1" applyProtection="1">
      <alignment vertical="center"/>
      <protection hidden="1"/>
    </xf>
    <xf numFmtId="0" fontId="32" fillId="0" borderId="0" xfId="0" applyFont="1" applyFill="1" applyAlignment="1" applyProtection="1">
      <alignment vertical="center" wrapText="1"/>
      <protection hidden="1"/>
    </xf>
    <xf numFmtId="168" fontId="32" fillId="0" borderId="0" xfId="0" applyNumberFormat="1" applyFont="1" applyFill="1" applyAlignment="1" applyProtection="1">
      <alignment vertical="center"/>
      <protection hidden="1"/>
    </xf>
    <xf numFmtId="43" fontId="0" fillId="0" borderId="0" xfId="627" applyFont="1"/>
    <xf numFmtId="0" fontId="20" fillId="0" borderId="0" xfId="0" applyFont="1" applyFill="1" applyBorder="1"/>
    <xf numFmtId="0" fontId="23" fillId="0" borderId="0" xfId="0" applyFont="1" applyFill="1" applyBorder="1" applyAlignment="1">
      <alignment vertical="center" wrapText="1"/>
    </xf>
    <xf numFmtId="0" fontId="32" fillId="0" borderId="0" xfId="0" applyFont="1" applyFill="1" applyBorder="1"/>
    <xf numFmtId="0" fontId="22" fillId="0" borderId="0" xfId="0" applyFont="1" applyFill="1" applyBorder="1" applyAlignment="1">
      <alignment horizontal="left" vertical="center" wrapText="1" indent="1"/>
    </xf>
    <xf numFmtId="0" fontId="20" fillId="0" borderId="0" xfId="0" applyFont="1" applyFill="1" applyBorder="1" applyAlignment="1">
      <alignment vertical="center"/>
    </xf>
    <xf numFmtId="0" fontId="20" fillId="0" borderId="0" xfId="0" applyFont="1" applyFill="1" applyBorder="1" applyAlignment="1">
      <alignment horizontal="left" vertical="center" wrapText="1" indent="1"/>
    </xf>
    <xf numFmtId="0" fontId="19" fillId="0" borderId="0" xfId="0" applyFont="1" applyFill="1" applyBorder="1" applyAlignment="1">
      <alignment vertical="center" wrapText="1"/>
    </xf>
    <xf numFmtId="0" fontId="20" fillId="0" borderId="0" xfId="0" applyFont="1" applyAlignment="1" applyProtection="1">
      <alignment horizontal="center"/>
      <protection hidden="1"/>
    </xf>
    <xf numFmtId="0" fontId="20" fillId="0" borderId="0" xfId="0" applyFont="1" applyFill="1" applyBorder="1" applyAlignment="1">
      <alignment horizontal="left" vertical="top" wrapText="1" indent="1"/>
    </xf>
    <xf numFmtId="0" fontId="20" fillId="0" borderId="0" xfId="0" applyFont="1" applyFill="1" applyBorder="1" applyAlignment="1">
      <alignment horizontal="right" vertical="top" wrapText="1"/>
    </xf>
    <xf numFmtId="9" fontId="36" fillId="0" borderId="0" xfId="0" applyNumberFormat="1" applyFont="1" applyFill="1" applyBorder="1" applyAlignment="1">
      <alignment horizontal="right" vertical="top" shrinkToFit="1"/>
    </xf>
    <xf numFmtId="0" fontId="35" fillId="0" borderId="0" xfId="0" applyFont="1" applyFill="1" applyBorder="1" applyAlignment="1">
      <alignment horizontal="left" vertical="top" wrapText="1" indent="1"/>
    </xf>
    <xf numFmtId="0" fontId="35" fillId="0" borderId="0" xfId="0" applyFont="1" applyFill="1" applyBorder="1" applyAlignment="1">
      <alignment horizontal="right" vertical="center" wrapText="1"/>
    </xf>
    <xf numFmtId="0" fontId="35" fillId="0" borderId="0" xfId="0" applyFont="1" applyFill="1" applyBorder="1" applyAlignment="1">
      <alignment horizontal="right" vertical="top" wrapText="1"/>
    </xf>
    <xf numFmtId="0" fontId="20" fillId="0" borderId="0" xfId="0" applyFont="1" applyFill="1" applyBorder="1" applyAlignment="1">
      <alignment horizontal="center" vertical="top" wrapText="1"/>
    </xf>
    <xf numFmtId="0" fontId="25" fillId="0" borderId="0" xfId="0" applyFont="1" applyFill="1" applyBorder="1" applyAlignment="1">
      <alignment vertical="center" wrapText="1"/>
    </xf>
    <xf numFmtId="0" fontId="25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vertical="center" wrapText="1"/>
    </xf>
    <xf numFmtId="0" fontId="20" fillId="0" borderId="0" xfId="0" applyFont="1" applyFill="1" applyBorder="1" applyAlignment="1">
      <alignment vertical="top" wrapText="1"/>
    </xf>
    <xf numFmtId="43" fontId="0" fillId="0" borderId="65" xfId="627" applyFont="1" applyBorder="1"/>
    <xf numFmtId="43" fontId="15" fillId="0" borderId="66" xfId="627" applyNumberFormat="1" applyFont="1" applyFill="1" applyBorder="1" applyAlignment="1">
      <alignment vertical="center"/>
    </xf>
    <xf numFmtId="0" fontId="11" fillId="0" borderId="0" xfId="0" applyFont="1" applyAlignment="1" applyProtection="1">
      <alignment horizontal="left"/>
      <protection hidden="1"/>
    </xf>
    <xf numFmtId="0" fontId="27" fillId="0" borderId="0" xfId="0" applyFont="1" applyAlignment="1" applyProtection="1">
      <alignment horizontal="center"/>
      <protection hidden="1"/>
    </xf>
    <xf numFmtId="0" fontId="27" fillId="0" borderId="0" xfId="0" applyFont="1" applyAlignment="1" applyProtection="1">
      <alignment horizontal="left"/>
      <protection hidden="1"/>
    </xf>
    <xf numFmtId="0" fontId="40" fillId="0" borderId="0" xfId="0" applyFont="1" applyAlignment="1" applyProtection="1">
      <alignment horizontal="left"/>
      <protection hidden="1"/>
    </xf>
    <xf numFmtId="0" fontId="20" fillId="0" borderId="0" xfId="0" applyFont="1" applyFill="1" applyBorder="1" applyProtection="1"/>
    <xf numFmtId="0" fontId="20" fillId="0" borderId="0" xfId="0" applyFont="1" applyAlignment="1" applyProtection="1">
      <alignment horizontal="left"/>
      <protection locked="0" hidden="1"/>
    </xf>
    <xf numFmtId="43" fontId="9" fillId="0" borderId="0" xfId="0" applyNumberFormat="1" applyFont="1" applyFill="1" applyBorder="1" applyProtection="1"/>
    <xf numFmtId="0" fontId="13" fillId="2" borderId="0" xfId="541" applyFont="1" applyFill="1" applyBorder="1" applyAlignment="1" applyProtection="1">
      <alignment horizontal="center"/>
    </xf>
    <xf numFmtId="0" fontId="13" fillId="2" borderId="12" xfId="541" applyFont="1" applyFill="1" applyBorder="1" applyAlignment="1" applyProtection="1">
      <alignment horizontal="center"/>
    </xf>
    <xf numFmtId="0" fontId="11" fillId="2" borderId="0" xfId="0" applyFont="1" applyFill="1" applyBorder="1" applyAlignment="1" applyProtection="1">
      <alignment horizontal="center"/>
    </xf>
    <xf numFmtId="0" fontId="13" fillId="2" borderId="0" xfId="0" applyFont="1" applyFill="1" applyBorder="1" applyAlignment="1" applyProtection="1">
      <alignment horizontal="center"/>
    </xf>
    <xf numFmtId="167" fontId="0" fillId="0" borderId="0" xfId="357" applyNumberFormat="1" applyFont="1" applyBorder="1" applyAlignment="1"/>
    <xf numFmtId="167" fontId="0" fillId="0" borderId="0" xfId="357" applyNumberFormat="1" applyFont="1" applyBorder="1"/>
    <xf numFmtId="43" fontId="0" fillId="0" borderId="0" xfId="627" applyFont="1" applyBorder="1"/>
    <xf numFmtId="0" fontId="26" fillId="0" borderId="0" xfId="0" applyFont="1" applyAlignment="1" applyProtection="1">
      <protection hidden="1"/>
    </xf>
    <xf numFmtId="44" fontId="32" fillId="8" borderId="0" xfId="0" applyNumberFormat="1" applyFont="1" applyFill="1" applyBorder="1" applyAlignment="1" applyProtection="1">
      <alignment vertical="center"/>
      <protection hidden="1"/>
    </xf>
    <xf numFmtId="0" fontId="25" fillId="3" borderId="0" xfId="0" applyFont="1" applyFill="1" applyProtection="1"/>
    <xf numFmtId="0" fontId="23" fillId="6" borderId="67" xfId="0" applyFont="1" applyFill="1" applyBorder="1" applyAlignment="1" applyProtection="1">
      <alignment horizontal="center"/>
      <protection hidden="1"/>
    </xf>
    <xf numFmtId="44" fontId="20" fillId="3" borderId="68" xfId="1" applyFont="1" applyFill="1" applyBorder="1" applyAlignment="1" applyProtection="1">
      <alignment vertical="center"/>
      <protection hidden="1"/>
    </xf>
    <xf numFmtId="44" fontId="20" fillId="3" borderId="69" xfId="1" applyFont="1" applyFill="1" applyBorder="1" applyAlignment="1" applyProtection="1">
      <alignment vertical="center"/>
      <protection hidden="1"/>
    </xf>
    <xf numFmtId="44" fontId="20" fillId="3" borderId="70" xfId="1" applyFont="1" applyFill="1" applyBorder="1" applyAlignment="1" applyProtection="1">
      <alignment vertical="center"/>
      <protection hidden="1"/>
    </xf>
    <xf numFmtId="44" fontId="20" fillId="3" borderId="71" xfId="1" applyFont="1" applyFill="1" applyBorder="1" applyAlignment="1" applyProtection="1">
      <alignment vertical="center"/>
      <protection hidden="1"/>
    </xf>
    <xf numFmtId="44" fontId="20" fillId="3" borderId="72" xfId="1" applyFont="1" applyFill="1" applyBorder="1" applyAlignment="1" applyProtection="1">
      <alignment vertical="center"/>
      <protection hidden="1"/>
    </xf>
    <xf numFmtId="44" fontId="20" fillId="3" borderId="73" xfId="1" applyFont="1" applyFill="1" applyBorder="1" applyAlignment="1" applyProtection="1">
      <alignment vertical="center"/>
      <protection hidden="1"/>
    </xf>
    <xf numFmtId="44" fontId="33" fillId="3" borderId="0" xfId="0" applyNumberFormat="1" applyFont="1" applyFill="1" applyBorder="1" applyAlignment="1" applyProtection="1">
      <alignment horizontal="center" vertical="center"/>
      <protection hidden="1"/>
    </xf>
    <xf numFmtId="44" fontId="33" fillId="3" borderId="0" xfId="0" applyNumberFormat="1" applyFont="1" applyFill="1" applyBorder="1" applyAlignment="1" applyProtection="1">
      <alignment vertical="center"/>
      <protection hidden="1"/>
    </xf>
    <xf numFmtId="0" fontId="20" fillId="3" borderId="0" xfId="0" applyFont="1" applyFill="1" applyAlignment="1">
      <alignment vertical="center"/>
    </xf>
    <xf numFmtId="0" fontId="13" fillId="2" borderId="0" xfId="541" applyFont="1" applyFill="1" applyBorder="1" applyAlignment="1" applyProtection="1">
      <alignment horizontal="center"/>
    </xf>
    <xf numFmtId="167" fontId="0" fillId="2" borderId="0" xfId="357" applyNumberFormat="1" applyFont="1" applyFill="1" applyBorder="1" applyAlignment="1"/>
    <xf numFmtId="43" fontId="0" fillId="0" borderId="0" xfId="357" applyNumberFormat="1" applyFont="1"/>
    <xf numFmtId="0" fontId="43" fillId="0" borderId="0" xfId="0" applyFont="1" applyProtection="1"/>
    <xf numFmtId="43" fontId="15" fillId="0" borderId="66" xfId="357" applyFont="1" applyFill="1" applyBorder="1" applyAlignment="1">
      <alignment vertical="center"/>
    </xf>
    <xf numFmtId="43" fontId="15" fillId="2" borderId="66" xfId="627" applyNumberFormat="1" applyFont="1" applyFill="1" applyBorder="1" applyAlignment="1">
      <alignment vertical="center"/>
    </xf>
    <xf numFmtId="167" fontId="15" fillId="3" borderId="0" xfId="357" applyNumberFormat="1" applyFont="1" applyFill="1" applyAlignment="1">
      <alignment vertical="center"/>
    </xf>
    <xf numFmtId="0" fontId="12" fillId="2" borderId="74" xfId="0" applyFont="1" applyFill="1" applyBorder="1" applyProtection="1"/>
    <xf numFmtId="0" fontId="12" fillId="2" borderId="75" xfId="0" quotePrefix="1" applyFont="1" applyFill="1" applyBorder="1" applyProtection="1"/>
    <xf numFmtId="167" fontId="0" fillId="0" borderId="75" xfId="357" applyNumberFormat="1" applyFont="1" applyBorder="1"/>
    <xf numFmtId="0" fontId="12" fillId="0" borderId="75" xfId="0" applyFont="1" applyFill="1" applyBorder="1" applyProtection="1"/>
    <xf numFmtId="167" fontId="15" fillId="3" borderId="75" xfId="357" applyNumberFormat="1" applyFont="1" applyFill="1" applyBorder="1" applyAlignment="1">
      <alignment vertical="center"/>
    </xf>
    <xf numFmtId="167" fontId="44" fillId="12" borderId="0" xfId="0" applyNumberFormat="1" applyFont="1" applyFill="1" applyAlignment="1">
      <alignment vertical="center"/>
    </xf>
    <xf numFmtId="167" fontId="44" fillId="12" borderId="75" xfId="0" applyNumberFormat="1" applyFont="1" applyFill="1" applyBorder="1" applyAlignment="1">
      <alignment vertical="center"/>
    </xf>
    <xf numFmtId="167" fontId="15" fillId="3" borderId="0" xfId="0" applyNumberFormat="1" applyFont="1" applyFill="1" applyAlignment="1">
      <alignment vertical="center"/>
    </xf>
    <xf numFmtId="0" fontId="26" fillId="0" borderId="0" xfId="0" applyFont="1" applyBorder="1" applyAlignment="1" applyProtection="1">
      <alignment horizontal="left"/>
    </xf>
    <xf numFmtId="0" fontId="20" fillId="0" borderId="0" xfId="0" applyFont="1" applyFill="1" applyBorder="1" applyAlignment="1" applyProtection="1">
      <alignment horizontal="left" vertical="center"/>
      <protection hidden="1"/>
    </xf>
    <xf numFmtId="0" fontId="20" fillId="0" borderId="0" xfId="0" applyFont="1" applyFill="1" applyBorder="1" applyAlignment="1" applyProtection="1">
      <alignment horizontal="left" vertical="center" wrapText="1"/>
      <protection hidden="1"/>
    </xf>
    <xf numFmtId="0" fontId="20" fillId="0" borderId="0" xfId="0" applyFont="1" applyFill="1" applyBorder="1" applyAlignment="1" applyProtection="1">
      <alignment horizontal="center" vertical="center"/>
      <protection hidden="1"/>
    </xf>
    <xf numFmtId="0" fontId="20" fillId="0" borderId="0" xfId="0" applyFont="1" applyFill="1" applyBorder="1" applyAlignment="1">
      <alignment vertical="center" wrapText="1"/>
    </xf>
    <xf numFmtId="0" fontId="20" fillId="3" borderId="58" xfId="0" applyFont="1" applyFill="1" applyBorder="1" applyAlignment="1" applyProtection="1">
      <alignment horizontal="center" vertical="center"/>
      <protection hidden="1"/>
    </xf>
    <xf numFmtId="0" fontId="20" fillId="3" borderId="45" xfId="0" applyFont="1" applyFill="1" applyBorder="1" applyAlignment="1" applyProtection="1">
      <alignment horizontal="center" vertical="center"/>
      <protection hidden="1"/>
    </xf>
    <xf numFmtId="0" fontId="20" fillId="3" borderId="58" xfId="0" applyFont="1" applyFill="1" applyBorder="1" applyAlignment="1" applyProtection="1">
      <alignment horizontal="left" vertical="center"/>
      <protection hidden="1"/>
    </xf>
    <xf numFmtId="0" fontId="20" fillId="3" borderId="45" xfId="0" applyFont="1" applyFill="1" applyBorder="1" applyAlignment="1" applyProtection="1">
      <alignment horizontal="left" vertical="center"/>
      <protection hidden="1"/>
    </xf>
    <xf numFmtId="9" fontId="20" fillId="0" borderId="0" xfId="0" applyNumberFormat="1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 wrapText="1"/>
    </xf>
    <xf numFmtId="0" fontId="26" fillId="0" borderId="0" xfId="0" applyFont="1" applyAlignment="1" applyProtection="1">
      <alignment horizontal="center"/>
      <protection hidden="1"/>
    </xf>
    <xf numFmtId="0" fontId="27" fillId="0" borderId="0" xfId="0" applyFont="1" applyFill="1" applyBorder="1" applyAlignment="1" applyProtection="1">
      <alignment horizontal="center"/>
      <protection hidden="1"/>
    </xf>
    <xf numFmtId="43" fontId="15" fillId="0" borderId="66" xfId="357" applyNumberFormat="1" applyFont="1" applyFill="1" applyBorder="1" applyAlignment="1">
      <alignment vertical="center"/>
    </xf>
    <xf numFmtId="0" fontId="13" fillId="2" borderId="0" xfId="541" applyFont="1" applyFill="1" applyBorder="1" applyAlignment="1" applyProtection="1">
      <alignment horizontal="center"/>
    </xf>
    <xf numFmtId="0" fontId="13" fillId="2" borderId="12" xfId="541" applyFont="1" applyFill="1" applyBorder="1" applyAlignment="1" applyProtection="1">
      <alignment horizontal="center"/>
    </xf>
    <xf numFmtId="0" fontId="13" fillId="2" borderId="0" xfId="367" applyFont="1" applyFill="1" applyBorder="1" applyAlignment="1" applyProtection="1">
      <alignment horizontal="center"/>
    </xf>
    <xf numFmtId="0" fontId="13" fillId="2" borderId="12" xfId="367" applyFont="1" applyFill="1" applyBorder="1" applyAlignment="1" applyProtection="1">
      <alignment horizontal="center"/>
    </xf>
    <xf numFmtId="0" fontId="11" fillId="2" borderId="13" xfId="0" applyFont="1" applyFill="1" applyBorder="1" applyAlignment="1" applyProtection="1">
      <alignment horizontal="center"/>
    </xf>
    <xf numFmtId="0" fontId="11" fillId="2" borderId="0" xfId="0" applyFont="1" applyFill="1" applyBorder="1" applyAlignment="1" applyProtection="1">
      <alignment horizontal="center"/>
    </xf>
    <xf numFmtId="0" fontId="13" fillId="2" borderId="0" xfId="0" applyFont="1" applyFill="1" applyBorder="1" applyAlignment="1" applyProtection="1">
      <alignment horizontal="center"/>
    </xf>
    <xf numFmtId="0" fontId="13" fillId="0" borderId="0" xfId="0" applyFont="1" applyFill="1" applyBorder="1" applyAlignment="1" applyProtection="1">
      <alignment horizontal="center"/>
    </xf>
    <xf numFmtId="0" fontId="13" fillId="0" borderId="42" xfId="0" applyFont="1" applyFill="1" applyBorder="1" applyAlignment="1" applyProtection="1">
      <alignment horizontal="center"/>
    </xf>
    <xf numFmtId="0" fontId="13" fillId="0" borderId="40" xfId="0" applyFont="1" applyFill="1" applyBorder="1" applyAlignment="1" applyProtection="1">
      <alignment horizontal="center"/>
    </xf>
    <xf numFmtId="0" fontId="13" fillId="0" borderId="12" xfId="0" applyFont="1" applyFill="1" applyBorder="1" applyAlignment="1" applyProtection="1">
      <alignment horizontal="center"/>
    </xf>
    <xf numFmtId="0" fontId="25" fillId="0" borderId="0" xfId="0" applyFont="1" applyBorder="1" applyAlignment="1" applyProtection="1">
      <alignment horizontal="center"/>
    </xf>
    <xf numFmtId="0" fontId="47" fillId="13" borderId="0" xfId="0" applyFont="1" applyFill="1" applyBorder="1" applyAlignment="1" applyProtection="1">
      <alignment horizontal="center"/>
      <protection locked="0"/>
    </xf>
    <xf numFmtId="0" fontId="11" fillId="0" borderId="76" xfId="0" applyFont="1" applyBorder="1" applyProtection="1"/>
    <xf numFmtId="0" fontId="25" fillId="0" borderId="77" xfId="0" applyFont="1" applyBorder="1" applyProtection="1"/>
    <xf numFmtId="0" fontId="25" fillId="0" borderId="78" xfId="0" applyFont="1" applyBorder="1" applyProtection="1"/>
    <xf numFmtId="0" fontId="25" fillId="0" borderId="79" xfId="0" applyFont="1" applyBorder="1" applyProtection="1"/>
    <xf numFmtId="0" fontId="25" fillId="0" borderId="80" xfId="0" applyFont="1" applyBorder="1" applyProtection="1"/>
    <xf numFmtId="0" fontId="25" fillId="0" borderId="0" xfId="0" applyFont="1" applyBorder="1" applyAlignment="1" applyProtection="1"/>
    <xf numFmtId="0" fontId="47" fillId="13" borderId="80" xfId="0" applyFont="1" applyFill="1" applyBorder="1" applyAlignment="1" applyProtection="1">
      <alignment horizontal="center"/>
      <protection locked="0"/>
    </xf>
    <xf numFmtId="0" fontId="25" fillId="0" borderId="81" xfId="0" applyFont="1" applyBorder="1" applyProtection="1"/>
    <xf numFmtId="0" fontId="25" fillId="0" borderId="82" xfId="0" applyFont="1" applyBorder="1" applyProtection="1"/>
    <xf numFmtId="0" fontId="25" fillId="0" borderId="83" xfId="0" applyFont="1" applyBorder="1" applyProtection="1"/>
    <xf numFmtId="0" fontId="25" fillId="3" borderId="79" xfId="0" applyFont="1" applyFill="1" applyBorder="1" applyProtection="1"/>
    <xf numFmtId="0" fontId="25" fillId="3" borderId="0" xfId="0" applyFont="1" applyFill="1" applyBorder="1" applyProtection="1"/>
    <xf numFmtId="0" fontId="25" fillId="3" borderId="80" xfId="0" applyFont="1" applyFill="1" applyBorder="1" applyProtection="1"/>
    <xf numFmtId="14" fontId="48" fillId="14" borderId="0" xfId="0" applyNumberFormat="1" applyFont="1" applyFill="1" applyBorder="1" applyAlignment="1" applyProtection="1">
      <alignment horizontal="center" vertical="center"/>
      <protection locked="0"/>
    </xf>
    <xf numFmtId="166" fontId="20" fillId="0" borderId="0" xfId="0" applyNumberFormat="1" applyFont="1" applyBorder="1" applyAlignment="1" applyProtection="1">
      <protection hidden="1"/>
    </xf>
    <xf numFmtId="166" fontId="20" fillId="0" borderId="0" xfId="0" applyNumberFormat="1" applyFont="1" applyAlignment="1" applyProtection="1">
      <protection hidden="1"/>
    </xf>
    <xf numFmtId="0" fontId="49" fillId="13" borderId="0" xfId="0" applyFont="1" applyFill="1" applyBorder="1" applyAlignment="1" applyProtection="1">
      <alignment horizontal="center" vertical="center"/>
      <protection hidden="1"/>
    </xf>
    <xf numFmtId="0" fontId="23" fillId="13" borderId="0" xfId="0" applyFont="1" applyFill="1" applyBorder="1" applyAlignment="1" applyProtection="1">
      <alignment horizontal="center" vertical="center"/>
      <protection hidden="1"/>
    </xf>
    <xf numFmtId="0" fontId="32" fillId="3" borderId="0" xfId="0" applyFont="1" applyFill="1" applyAlignment="1" applyProtection="1">
      <alignment vertical="center" wrapText="1"/>
      <protection hidden="1"/>
    </xf>
    <xf numFmtId="0" fontId="9" fillId="0" borderId="0" xfId="0" applyFont="1" applyProtection="1">
      <protection locked="0" hidden="1"/>
    </xf>
    <xf numFmtId="0" fontId="9" fillId="0" borderId="0" xfId="0" applyFont="1" applyProtection="1">
      <protection hidden="1"/>
    </xf>
    <xf numFmtId="0" fontId="9" fillId="0" borderId="0" xfId="0" applyFont="1" applyFill="1" applyProtection="1">
      <protection hidden="1"/>
    </xf>
    <xf numFmtId="0" fontId="9" fillId="0" borderId="0" xfId="0" applyFont="1"/>
    <xf numFmtId="0" fontId="9" fillId="0" borderId="0" xfId="0" applyFont="1" applyBorder="1" applyAlignment="1" applyProtection="1">
      <alignment horizontal="right"/>
      <protection hidden="1"/>
    </xf>
    <xf numFmtId="165" fontId="9" fillId="0" borderId="0" xfId="0" applyNumberFormat="1" applyFont="1" applyAlignment="1" applyProtection="1">
      <alignment horizontal="center"/>
      <protection hidden="1"/>
    </xf>
    <xf numFmtId="0" fontId="9" fillId="0" borderId="0" xfId="0" applyFont="1" applyFill="1"/>
    <xf numFmtId="0" fontId="9" fillId="0" borderId="0" xfId="0" applyFont="1" applyFill="1" applyBorder="1" applyAlignment="1" applyProtection="1">
      <alignment horizontal="center" vertical="center"/>
      <protection hidden="1"/>
    </xf>
    <xf numFmtId="0" fontId="9" fillId="0" borderId="0" xfId="0" applyFont="1" applyBorder="1" applyProtection="1">
      <protection hidden="1"/>
    </xf>
    <xf numFmtId="0" fontId="9" fillId="0" borderId="0" xfId="0" applyFont="1" applyBorder="1"/>
    <xf numFmtId="0" fontId="9" fillId="0" borderId="0" xfId="0" applyFont="1" applyFill="1" applyBorder="1" applyAlignment="1" applyProtection="1">
      <alignment horizontal="center" vertical="center" wrapText="1"/>
      <protection hidden="1"/>
    </xf>
    <xf numFmtId="0" fontId="9" fillId="0" borderId="0" xfId="0" applyFont="1" applyBorder="1" applyAlignment="1" applyProtection="1">
      <alignment horizontal="left"/>
      <protection hidden="1"/>
    </xf>
    <xf numFmtId="0" fontId="9" fillId="0" borderId="0" xfId="0" applyFont="1" applyBorder="1" applyAlignment="1" applyProtection="1">
      <protection hidden="1"/>
    </xf>
    <xf numFmtId="0" fontId="9" fillId="0" borderId="0" xfId="0" applyFont="1" applyBorder="1" applyProtection="1">
      <protection locked="0"/>
    </xf>
    <xf numFmtId="0" fontId="9" fillId="0" borderId="0" xfId="0" applyFont="1" applyBorder="1" applyProtection="1">
      <protection locked="0" hidden="1"/>
    </xf>
    <xf numFmtId="0" fontId="9" fillId="0" borderId="0" xfId="0" applyFont="1" applyProtection="1">
      <protection locked="0"/>
    </xf>
    <xf numFmtId="0" fontId="9" fillId="0" borderId="0" xfId="0" applyFont="1" applyAlignment="1">
      <alignment vertical="center"/>
    </xf>
    <xf numFmtId="9" fontId="9" fillId="0" borderId="0" xfId="0" applyNumberFormat="1" applyFont="1" applyFill="1" applyBorder="1" applyAlignment="1" applyProtection="1">
      <alignment horizontal="center" vertical="center"/>
      <protection hidden="1"/>
    </xf>
    <xf numFmtId="0" fontId="9" fillId="0" borderId="0" xfId="0" applyFont="1" applyFill="1" applyBorder="1" applyAlignment="1" applyProtection="1">
      <alignment vertical="center"/>
      <protection hidden="1"/>
    </xf>
    <xf numFmtId="0" fontId="9" fillId="0" borderId="0" xfId="0" applyFont="1" applyFill="1" applyBorder="1" applyAlignment="1" applyProtection="1">
      <alignment horizontal="center" vertical="center" wrapText="1" shrinkToFit="1"/>
      <protection hidden="1"/>
    </xf>
    <xf numFmtId="0" fontId="9" fillId="0" borderId="0" xfId="0" applyFont="1" applyFill="1" applyBorder="1" applyAlignment="1" applyProtection="1">
      <alignment vertical="center" wrapText="1"/>
      <protection hidden="1"/>
    </xf>
    <xf numFmtId="0" fontId="23" fillId="6" borderId="0" xfId="0" applyFont="1" applyFill="1" applyBorder="1" applyAlignment="1" applyProtection="1">
      <alignment horizontal="left"/>
      <protection hidden="1"/>
    </xf>
    <xf numFmtId="0" fontId="23" fillId="6" borderId="0" xfId="0" applyFont="1" applyFill="1" applyBorder="1" applyAlignment="1" applyProtection="1">
      <alignment horizontal="center"/>
      <protection hidden="1"/>
    </xf>
    <xf numFmtId="44" fontId="34" fillId="0" borderId="0" xfId="0" applyNumberFormat="1" applyFont="1" applyFill="1" applyBorder="1" applyAlignment="1" applyProtection="1">
      <alignment vertical="center"/>
      <protection hidden="1"/>
    </xf>
    <xf numFmtId="44" fontId="27" fillId="4" borderId="0" xfId="0" applyNumberFormat="1" applyFont="1" applyFill="1" applyBorder="1" applyAlignment="1" applyProtection="1">
      <alignment vertical="center"/>
      <protection hidden="1"/>
    </xf>
    <xf numFmtId="44" fontId="23" fillId="8" borderId="0" xfId="0" applyNumberFormat="1" applyFont="1" applyFill="1" applyBorder="1" applyAlignment="1" applyProtection="1">
      <alignment vertical="center"/>
      <protection hidden="1"/>
    </xf>
    <xf numFmtId="0" fontId="20" fillId="0" borderId="0" xfId="0" applyFont="1" applyBorder="1" applyAlignment="1" applyProtection="1">
      <alignment vertical="center"/>
    </xf>
    <xf numFmtId="0" fontId="27" fillId="0" borderId="0" xfId="0" applyFont="1" applyBorder="1" applyAlignment="1" applyProtection="1">
      <alignment vertical="center"/>
    </xf>
    <xf numFmtId="44" fontId="20" fillId="0" borderId="84" xfId="1" applyFont="1" applyBorder="1" applyAlignment="1" applyProtection="1">
      <alignment vertical="center"/>
      <protection hidden="1"/>
    </xf>
    <xf numFmtId="44" fontId="20" fillId="0" borderId="85" xfId="1" applyFont="1" applyBorder="1" applyAlignment="1" applyProtection="1">
      <alignment vertical="center"/>
      <protection hidden="1"/>
    </xf>
    <xf numFmtId="44" fontId="20" fillId="4" borderId="85" xfId="1" applyFont="1" applyFill="1" applyBorder="1" applyAlignment="1" applyProtection="1">
      <alignment vertical="center"/>
      <protection hidden="1"/>
    </xf>
    <xf numFmtId="44" fontId="20" fillId="0" borderId="86" xfId="1" applyFont="1" applyBorder="1" applyAlignment="1" applyProtection="1">
      <alignment vertical="center"/>
      <protection hidden="1"/>
    </xf>
    <xf numFmtId="44" fontId="20" fillId="0" borderId="87" xfId="1" applyFont="1" applyBorder="1" applyAlignment="1" applyProtection="1">
      <alignment vertical="center"/>
      <protection hidden="1"/>
    </xf>
    <xf numFmtId="44" fontId="20" fillId="0" borderId="88" xfId="1" applyFont="1" applyBorder="1" applyAlignment="1" applyProtection="1">
      <alignment vertical="center"/>
      <protection hidden="1"/>
    </xf>
    <xf numFmtId="44" fontId="20" fillId="4" borderId="88" xfId="1" applyFont="1" applyFill="1" applyBorder="1" applyAlignment="1" applyProtection="1">
      <alignment vertical="center"/>
      <protection hidden="1"/>
    </xf>
    <xf numFmtId="44" fontId="20" fillId="0" borderId="89" xfId="1" applyFont="1" applyBorder="1" applyAlignment="1" applyProtection="1">
      <alignment vertical="center"/>
      <protection hidden="1"/>
    </xf>
    <xf numFmtId="44" fontId="33" fillId="0" borderId="84" xfId="0" applyNumberFormat="1" applyFont="1" applyBorder="1" applyAlignment="1" applyProtection="1">
      <alignment vertical="center"/>
      <protection hidden="1"/>
    </xf>
    <xf numFmtId="44" fontId="33" fillId="0" borderId="85" xfId="0" applyNumberFormat="1" applyFont="1" applyBorder="1" applyAlignment="1" applyProtection="1">
      <alignment vertical="center"/>
      <protection hidden="1"/>
    </xf>
    <xf numFmtId="44" fontId="20" fillId="4" borderId="85" xfId="0" applyNumberFormat="1" applyFont="1" applyFill="1" applyBorder="1" applyAlignment="1" applyProtection="1">
      <alignment vertical="center"/>
      <protection hidden="1"/>
    </xf>
    <xf numFmtId="44" fontId="33" fillId="0" borderId="86" xfId="0" applyNumberFormat="1" applyFont="1" applyBorder="1" applyAlignment="1" applyProtection="1">
      <alignment vertical="center"/>
      <protection hidden="1"/>
    </xf>
    <xf numFmtId="44" fontId="33" fillId="0" borderId="90" xfId="0" applyNumberFormat="1" applyFont="1" applyFill="1" applyBorder="1" applyAlignment="1" applyProtection="1">
      <alignment vertical="center"/>
      <protection hidden="1"/>
    </xf>
    <xf numFmtId="44" fontId="33" fillId="0" borderId="91" xfId="0" applyNumberFormat="1" applyFont="1" applyFill="1" applyBorder="1" applyAlignment="1" applyProtection="1">
      <alignment vertical="center"/>
      <protection hidden="1"/>
    </xf>
    <xf numFmtId="44" fontId="33" fillId="0" borderId="90" xfId="0" applyNumberFormat="1" applyFont="1" applyBorder="1" applyAlignment="1" applyProtection="1">
      <alignment vertical="center"/>
      <protection hidden="1"/>
    </xf>
    <xf numFmtId="44" fontId="33" fillId="0" borderId="91" xfId="0" applyNumberFormat="1" applyFont="1" applyBorder="1" applyAlignment="1" applyProtection="1">
      <alignment vertical="center"/>
      <protection hidden="1"/>
    </xf>
    <xf numFmtId="44" fontId="34" fillId="0" borderId="90" xfId="0" applyNumberFormat="1" applyFont="1" applyFill="1" applyBorder="1" applyAlignment="1" applyProtection="1">
      <alignment vertical="center"/>
      <protection hidden="1"/>
    </xf>
    <xf numFmtId="44" fontId="34" fillId="0" borderId="91" xfId="0" applyNumberFormat="1" applyFont="1" applyFill="1" applyBorder="1" applyAlignment="1" applyProtection="1">
      <alignment vertical="center"/>
      <protection hidden="1"/>
    </xf>
    <xf numFmtId="44" fontId="32" fillId="7" borderId="87" xfId="0" applyNumberFormat="1" applyFont="1" applyFill="1" applyBorder="1" applyAlignment="1" applyProtection="1">
      <alignment vertical="center"/>
      <protection hidden="1"/>
    </xf>
    <xf numFmtId="44" fontId="32" fillId="7" borderId="88" xfId="0" applyNumberFormat="1" applyFont="1" applyFill="1" applyBorder="1" applyAlignment="1" applyProtection="1">
      <alignment vertical="center"/>
      <protection hidden="1"/>
    </xf>
    <xf numFmtId="44" fontId="32" fillId="7" borderId="89" xfId="0" applyNumberFormat="1" applyFont="1" applyFill="1" applyBorder="1" applyAlignment="1" applyProtection="1">
      <alignment vertical="center"/>
      <protection hidden="1"/>
    </xf>
    <xf numFmtId="44" fontId="33" fillId="0" borderId="84" xfId="0" applyNumberFormat="1" applyFont="1" applyFill="1" applyBorder="1" applyAlignment="1" applyProtection="1">
      <alignment vertical="center"/>
      <protection hidden="1"/>
    </xf>
    <xf numFmtId="44" fontId="33" fillId="0" borderId="85" xfId="0" applyNumberFormat="1" applyFont="1" applyFill="1" applyBorder="1" applyAlignment="1" applyProtection="1">
      <alignment vertical="center"/>
      <protection hidden="1"/>
    </xf>
    <xf numFmtId="44" fontId="33" fillId="0" borderId="86" xfId="0" applyNumberFormat="1" applyFont="1" applyFill="1" applyBorder="1" applyAlignment="1" applyProtection="1">
      <alignment vertical="center"/>
      <protection hidden="1"/>
    </xf>
    <xf numFmtId="44" fontId="23" fillId="8" borderId="90" xfId="0" applyNumberFormat="1" applyFont="1" applyFill="1" applyBorder="1" applyAlignment="1" applyProtection="1">
      <alignment vertical="center"/>
      <protection hidden="1"/>
    </xf>
    <xf numFmtId="44" fontId="23" fillId="8" borderId="91" xfId="0" applyNumberFormat="1" applyFont="1" applyFill="1" applyBorder="1" applyAlignment="1" applyProtection="1">
      <alignment vertical="center"/>
      <protection hidden="1"/>
    </xf>
    <xf numFmtId="44" fontId="23" fillId="7" borderId="87" xfId="0" applyNumberFormat="1" applyFont="1" applyFill="1" applyBorder="1" applyAlignment="1" applyProtection="1">
      <alignment vertical="center"/>
      <protection hidden="1"/>
    </xf>
    <xf numFmtId="44" fontId="23" fillId="7" borderId="88" xfId="0" applyNumberFormat="1" applyFont="1" applyFill="1" applyBorder="1" applyAlignment="1" applyProtection="1">
      <alignment vertical="center"/>
      <protection hidden="1"/>
    </xf>
    <xf numFmtId="44" fontId="23" fillId="7" borderId="89" xfId="0" applyNumberFormat="1" applyFont="1" applyFill="1" applyBorder="1" applyAlignment="1" applyProtection="1">
      <alignment vertical="center"/>
      <protection hidden="1"/>
    </xf>
    <xf numFmtId="44" fontId="32" fillId="8" borderId="91" xfId="0" applyNumberFormat="1" applyFont="1" applyFill="1" applyBorder="1" applyAlignment="1" applyProtection="1">
      <alignment vertical="center"/>
      <protection hidden="1"/>
    </xf>
    <xf numFmtId="44" fontId="32" fillId="8" borderId="90" xfId="0" applyNumberFormat="1" applyFont="1" applyFill="1" applyBorder="1" applyAlignment="1" applyProtection="1">
      <alignment vertical="center"/>
      <protection hidden="1"/>
    </xf>
    <xf numFmtId="43" fontId="15" fillId="0" borderId="0" xfId="357" applyFont="1" applyFill="1" applyBorder="1" applyAlignment="1">
      <alignment vertical="center"/>
    </xf>
    <xf numFmtId="0" fontId="23" fillId="13" borderId="0" xfId="0" applyFont="1" applyFill="1" applyBorder="1" applyAlignment="1" applyProtection="1">
      <alignment horizontal="center" vertical="center"/>
      <protection hidden="1"/>
    </xf>
    <xf numFmtId="0" fontId="35" fillId="0" borderId="0" xfId="0" applyFont="1"/>
    <xf numFmtId="0" fontId="11" fillId="0" borderId="0" xfId="0" applyFont="1" applyBorder="1" applyAlignment="1" applyProtection="1">
      <alignment horizontal="right"/>
    </xf>
    <xf numFmtId="0" fontId="20" fillId="0" borderId="0" xfId="0" applyFont="1" applyFill="1" applyBorder="1" applyAlignment="1">
      <alignment vertical="center" wrapText="1"/>
    </xf>
    <xf numFmtId="0" fontId="20" fillId="0" borderId="0" xfId="0" applyFont="1" applyFill="1" applyBorder="1" applyAlignment="1">
      <alignment horizontal="center" vertical="center" wrapText="1"/>
    </xf>
    <xf numFmtId="0" fontId="47" fillId="13" borderId="0" xfId="0" applyFont="1" applyFill="1" applyBorder="1" applyAlignment="1" applyProtection="1">
      <alignment horizontal="center"/>
      <protection locked="0"/>
    </xf>
    <xf numFmtId="0" fontId="47" fillId="13" borderId="80" xfId="0" applyFont="1" applyFill="1" applyBorder="1" applyAlignment="1" applyProtection="1">
      <alignment horizontal="center"/>
      <protection locked="0"/>
    </xf>
    <xf numFmtId="0" fontId="26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horizontal="left"/>
    </xf>
    <xf numFmtId="0" fontId="46" fillId="0" borderId="0" xfId="0" applyFont="1" applyBorder="1" applyAlignment="1" applyProtection="1">
      <alignment horizontal="center"/>
    </xf>
    <xf numFmtId="0" fontId="37" fillId="0" borderId="0" xfId="0" applyFont="1" applyFill="1" applyBorder="1" applyAlignment="1" applyProtection="1">
      <alignment horizontal="center"/>
      <protection hidden="1"/>
    </xf>
    <xf numFmtId="0" fontId="42" fillId="0" borderId="0" xfId="0" applyFont="1" applyBorder="1" applyAlignment="1">
      <alignment horizontal="left" vertical="center" wrapText="1"/>
    </xf>
    <xf numFmtId="0" fontId="20" fillId="0" borderId="0" xfId="0" applyFont="1" applyFill="1" applyBorder="1" applyAlignment="1" applyProtection="1">
      <alignment horizontal="left" vertical="center"/>
      <protection hidden="1"/>
    </xf>
    <xf numFmtId="0" fontId="20" fillId="3" borderId="62" xfId="0" applyFont="1" applyFill="1" applyBorder="1" applyAlignment="1" applyProtection="1">
      <alignment horizontal="left" vertical="center" wrapText="1"/>
      <protection hidden="1"/>
    </xf>
    <xf numFmtId="0" fontId="20" fillId="3" borderId="61" xfId="0" applyFont="1" applyFill="1" applyBorder="1" applyAlignment="1" applyProtection="1">
      <alignment horizontal="left" vertical="center" wrapText="1"/>
      <protection hidden="1"/>
    </xf>
    <xf numFmtId="0" fontId="20" fillId="0" borderId="0" xfId="0" applyFont="1" applyFill="1" applyBorder="1" applyAlignment="1">
      <alignment vertical="center" wrapText="1"/>
    </xf>
    <xf numFmtId="0" fontId="20" fillId="0" borderId="0" xfId="0" applyFont="1" applyFill="1" applyBorder="1" applyAlignment="1">
      <alignment horizontal="left" vertical="center"/>
    </xf>
    <xf numFmtId="9" fontId="20" fillId="0" borderId="0" xfId="0" applyNumberFormat="1" applyFont="1" applyFill="1" applyBorder="1" applyAlignment="1" applyProtection="1">
      <alignment horizontal="left" vertical="center"/>
      <protection hidden="1"/>
    </xf>
    <xf numFmtId="9" fontId="20" fillId="0" borderId="0" xfId="0" applyNumberFormat="1" applyFont="1" applyFill="1" applyBorder="1" applyAlignment="1" applyProtection="1">
      <alignment horizontal="left" vertical="center" wrapText="1" shrinkToFit="1"/>
      <protection hidden="1"/>
    </xf>
    <xf numFmtId="0" fontId="20" fillId="0" borderId="0" xfId="0" applyFont="1" applyFill="1" applyBorder="1" applyAlignment="1" applyProtection="1">
      <alignment horizontal="left" vertical="center" wrapText="1" shrinkToFit="1"/>
      <protection hidden="1"/>
    </xf>
    <xf numFmtId="6" fontId="20" fillId="0" borderId="0" xfId="0" applyNumberFormat="1" applyFont="1" applyFill="1" applyBorder="1" applyAlignment="1" applyProtection="1">
      <alignment horizontal="left" vertical="center"/>
      <protection hidden="1"/>
    </xf>
    <xf numFmtId="0" fontId="20" fillId="0" borderId="0" xfId="0" applyFont="1" applyFill="1" applyBorder="1" applyAlignment="1" applyProtection="1">
      <alignment horizontal="center" vertical="center"/>
      <protection hidden="1"/>
    </xf>
    <xf numFmtId="0" fontId="20" fillId="0" borderId="0" xfId="0" applyFont="1" applyFill="1" applyBorder="1" applyAlignment="1" applyProtection="1">
      <alignment horizontal="left" vertical="center" wrapText="1"/>
      <protection hidden="1"/>
    </xf>
    <xf numFmtId="0" fontId="9" fillId="0" borderId="0" xfId="0" applyFont="1" applyBorder="1" applyAlignment="1" applyProtection="1">
      <alignment horizontal="center"/>
      <protection hidden="1"/>
    </xf>
    <xf numFmtId="166" fontId="9" fillId="0" borderId="0" xfId="0" applyNumberFormat="1" applyFont="1" applyBorder="1" applyAlignment="1" applyProtection="1">
      <alignment horizontal="center"/>
      <protection hidden="1"/>
    </xf>
    <xf numFmtId="166" fontId="9" fillId="0" borderId="0" xfId="0" applyNumberFormat="1" applyFont="1" applyAlignment="1" applyProtection="1">
      <alignment horizontal="center"/>
      <protection hidden="1"/>
    </xf>
    <xf numFmtId="0" fontId="23" fillId="6" borderId="88" xfId="0" applyFont="1" applyFill="1" applyBorder="1" applyAlignment="1" applyProtection="1">
      <alignment horizontal="center" vertical="center"/>
      <protection hidden="1"/>
    </xf>
    <xf numFmtId="0" fontId="41" fillId="0" borderId="0" xfId="0" applyFont="1" applyAlignment="1" applyProtection="1">
      <alignment horizontal="center"/>
      <protection hidden="1"/>
    </xf>
    <xf numFmtId="0" fontId="49" fillId="13" borderId="0" xfId="0" applyFont="1" applyFill="1" applyBorder="1" applyAlignment="1" applyProtection="1">
      <alignment horizontal="center" vertical="center"/>
      <protection hidden="1"/>
    </xf>
    <xf numFmtId="0" fontId="50" fillId="13" borderId="0" xfId="0" applyFont="1" applyFill="1" applyBorder="1" applyAlignment="1" applyProtection="1">
      <alignment horizontal="center"/>
      <protection hidden="1"/>
    </xf>
    <xf numFmtId="0" fontId="11" fillId="0" borderId="0" xfId="0" applyFont="1" applyFill="1" applyBorder="1" applyAlignment="1" applyProtection="1">
      <alignment horizontal="left" vertical="center"/>
      <protection hidden="1"/>
    </xf>
    <xf numFmtId="6" fontId="11" fillId="0" borderId="0" xfId="0" applyNumberFormat="1" applyFont="1" applyFill="1" applyBorder="1" applyAlignment="1" applyProtection="1">
      <alignment horizontal="center" vertical="center"/>
      <protection hidden="1"/>
    </xf>
    <xf numFmtId="0" fontId="11" fillId="0" borderId="0" xfId="0" applyFont="1" applyFill="1" applyBorder="1" applyAlignment="1" applyProtection="1">
      <alignment horizontal="center" vertical="center"/>
      <protection hidden="1"/>
    </xf>
    <xf numFmtId="0" fontId="27" fillId="0" borderId="0" xfId="0" applyFont="1" applyBorder="1" applyAlignment="1" applyProtection="1">
      <alignment horizontal="center"/>
      <protection hidden="1"/>
    </xf>
    <xf numFmtId="0" fontId="35" fillId="0" borderId="0" xfId="0" applyFont="1" applyBorder="1" applyAlignment="1">
      <alignment horizontal="center" vertical="center" wrapText="1"/>
    </xf>
    <xf numFmtId="0" fontId="23" fillId="11" borderId="0" xfId="0" applyFont="1" applyFill="1" applyBorder="1" applyAlignment="1">
      <alignment horizontal="left" vertical="center" wrapText="1"/>
    </xf>
    <xf numFmtId="0" fontId="20" fillId="3" borderId="60" xfId="0" applyFont="1" applyFill="1" applyBorder="1" applyAlignment="1">
      <alignment horizontal="left" vertical="center" wrapText="1"/>
    </xf>
    <xf numFmtId="0" fontId="20" fillId="3" borderId="0" xfId="0" applyFont="1" applyFill="1" applyBorder="1" applyAlignment="1">
      <alignment horizontal="left" vertical="center" wrapText="1"/>
    </xf>
    <xf numFmtId="9" fontId="20" fillId="3" borderId="58" xfId="0" applyNumberFormat="1" applyFont="1" applyFill="1" applyBorder="1" applyAlignment="1" applyProtection="1">
      <alignment horizontal="center" vertical="center"/>
      <protection hidden="1"/>
    </xf>
    <xf numFmtId="0" fontId="20" fillId="3" borderId="45" xfId="0" applyFont="1" applyFill="1" applyBorder="1" applyAlignment="1" applyProtection="1">
      <alignment horizontal="center" vertical="center"/>
      <protection hidden="1"/>
    </xf>
    <xf numFmtId="0" fontId="20" fillId="3" borderId="58" xfId="0" applyFont="1" applyFill="1" applyBorder="1" applyAlignment="1" applyProtection="1">
      <alignment horizontal="center" vertical="center" wrapText="1"/>
      <protection hidden="1"/>
    </xf>
    <xf numFmtId="0" fontId="20" fillId="3" borderId="45" xfId="0" applyFont="1" applyFill="1" applyBorder="1" applyAlignment="1" applyProtection="1">
      <alignment horizontal="center" vertical="center" wrapText="1"/>
      <protection hidden="1"/>
    </xf>
    <xf numFmtId="0" fontId="20" fillId="3" borderId="59" xfId="0" applyFont="1" applyFill="1" applyBorder="1" applyAlignment="1" applyProtection="1">
      <alignment horizontal="center" vertical="center" wrapText="1"/>
      <protection hidden="1"/>
    </xf>
    <xf numFmtId="0" fontId="20" fillId="3" borderId="46" xfId="0" applyFont="1" applyFill="1" applyBorder="1" applyAlignment="1" applyProtection="1">
      <alignment horizontal="center" vertical="center" wrapText="1"/>
      <protection hidden="1"/>
    </xf>
    <xf numFmtId="0" fontId="20" fillId="0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 wrapText="1"/>
    </xf>
    <xf numFmtId="0" fontId="20" fillId="3" borderId="0" xfId="0" applyFont="1" applyFill="1" applyAlignment="1">
      <alignment horizontal="center"/>
    </xf>
    <xf numFmtId="0" fontId="20" fillId="3" borderId="58" xfId="0" applyFont="1" applyFill="1" applyBorder="1" applyAlignment="1" applyProtection="1">
      <alignment horizontal="center" vertical="center"/>
      <protection hidden="1"/>
    </xf>
    <xf numFmtId="9" fontId="20" fillId="0" borderId="0" xfId="0" applyNumberFormat="1" applyFont="1" applyFill="1" applyBorder="1" applyAlignment="1">
      <alignment horizontal="center" vertical="center" wrapText="1"/>
    </xf>
    <xf numFmtId="9" fontId="20" fillId="3" borderId="45" xfId="0" applyNumberFormat="1" applyFont="1" applyFill="1" applyBorder="1" applyAlignment="1" applyProtection="1">
      <alignment horizontal="center" vertical="center"/>
      <protection hidden="1"/>
    </xf>
    <xf numFmtId="6" fontId="20" fillId="3" borderId="58" xfId="0" applyNumberFormat="1" applyFont="1" applyFill="1" applyBorder="1" applyAlignment="1" applyProtection="1">
      <alignment horizontal="center" vertical="center"/>
      <protection hidden="1"/>
    </xf>
    <xf numFmtId="0" fontId="20" fillId="3" borderId="58" xfId="0" applyFont="1" applyFill="1" applyBorder="1" applyAlignment="1" applyProtection="1">
      <alignment horizontal="center" vertical="center" wrapText="1" shrinkToFit="1"/>
      <protection hidden="1"/>
    </xf>
    <xf numFmtId="0" fontId="20" fillId="3" borderId="45" xfId="0" applyFont="1" applyFill="1" applyBorder="1" applyAlignment="1" applyProtection="1">
      <alignment horizontal="center" vertical="center" wrapText="1" shrinkToFit="1"/>
      <protection hidden="1"/>
    </xf>
    <xf numFmtId="0" fontId="19" fillId="0" borderId="0" xfId="0" applyFont="1" applyFill="1" applyBorder="1" applyAlignment="1">
      <alignment horizontal="center" vertical="center" wrapText="1"/>
    </xf>
    <xf numFmtId="166" fontId="20" fillId="0" borderId="0" xfId="0" applyNumberFormat="1" applyFont="1" applyBorder="1" applyAlignment="1" applyProtection="1">
      <alignment horizontal="center"/>
      <protection hidden="1"/>
    </xf>
    <xf numFmtId="166" fontId="20" fillId="0" borderId="0" xfId="0" applyNumberFormat="1" applyFont="1" applyAlignment="1" applyProtection="1">
      <alignment horizontal="center"/>
      <protection hidden="1"/>
    </xf>
    <xf numFmtId="0" fontId="20" fillId="3" borderId="58" xfId="0" applyFont="1" applyFill="1" applyBorder="1" applyAlignment="1" applyProtection="1">
      <alignment horizontal="left" vertical="center"/>
      <protection hidden="1"/>
    </xf>
    <xf numFmtId="0" fontId="20" fillId="3" borderId="45" xfId="0" applyFont="1" applyFill="1" applyBorder="1" applyAlignment="1" applyProtection="1">
      <alignment horizontal="left" vertical="center"/>
      <protection hidden="1"/>
    </xf>
    <xf numFmtId="0" fontId="23" fillId="13" borderId="0" xfId="0" applyFont="1" applyFill="1" applyBorder="1" applyAlignment="1" applyProtection="1">
      <alignment horizontal="center" vertical="center"/>
      <protection hidden="1"/>
    </xf>
    <xf numFmtId="0" fontId="20" fillId="0" borderId="0" xfId="0" applyFont="1" applyBorder="1" applyAlignment="1" applyProtection="1">
      <alignment horizontal="center"/>
      <protection hidden="1"/>
    </xf>
    <xf numFmtId="0" fontId="50" fillId="3" borderId="0" xfId="0" applyFont="1" applyFill="1" applyBorder="1" applyAlignment="1" applyProtection="1">
      <alignment horizontal="center"/>
      <protection hidden="1"/>
    </xf>
    <xf numFmtId="0" fontId="27" fillId="0" borderId="0" xfId="0" applyFont="1" applyFill="1" applyBorder="1" applyAlignment="1" applyProtection="1">
      <alignment horizontal="center"/>
      <protection hidden="1"/>
    </xf>
    <xf numFmtId="9" fontId="20" fillId="0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Fill="1" applyBorder="1" applyAlignment="1" applyProtection="1">
      <alignment horizontal="center" vertical="center" wrapText="1"/>
      <protection hidden="1"/>
    </xf>
    <xf numFmtId="6" fontId="20" fillId="0" borderId="0" xfId="0" applyNumberFormat="1" applyFont="1" applyFill="1" applyBorder="1" applyAlignment="1" applyProtection="1">
      <alignment horizontal="center" vertical="center"/>
      <protection hidden="1"/>
    </xf>
    <xf numFmtId="0" fontId="23" fillId="6" borderId="0" xfId="0" applyFont="1" applyFill="1" applyBorder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center"/>
      <protection hidden="1"/>
    </xf>
    <xf numFmtId="0" fontId="20" fillId="0" borderId="0" xfId="0" applyFont="1" applyFill="1" applyBorder="1" applyAlignment="1" applyProtection="1">
      <alignment horizontal="center" vertical="center" wrapText="1" shrinkToFit="1"/>
      <protection hidden="1"/>
    </xf>
    <xf numFmtId="0" fontId="20" fillId="0" borderId="0" xfId="0" applyFont="1" applyFill="1" applyBorder="1" applyAlignment="1">
      <alignment horizontal="justify" vertical="center" wrapText="1"/>
    </xf>
    <xf numFmtId="0" fontId="9" fillId="3" borderId="60" xfId="0" applyFont="1" applyFill="1" applyBorder="1" applyAlignment="1">
      <alignment horizontal="justify" vertical="center" wrapText="1"/>
    </xf>
    <xf numFmtId="0" fontId="9" fillId="3" borderId="0" xfId="0" applyFont="1" applyFill="1" applyBorder="1" applyAlignment="1">
      <alignment horizontal="justify" vertical="center" wrapText="1"/>
    </xf>
    <xf numFmtId="0" fontId="20" fillId="3" borderId="63" xfId="0" applyFont="1" applyFill="1" applyBorder="1" applyAlignment="1" applyProtection="1">
      <alignment horizontal="center" vertical="center"/>
      <protection hidden="1"/>
    </xf>
    <xf numFmtId="0" fontId="20" fillId="3" borderId="64" xfId="0" applyFont="1" applyFill="1" applyBorder="1" applyAlignment="1" applyProtection="1">
      <alignment horizontal="center" vertical="center"/>
      <protection hidden="1"/>
    </xf>
    <xf numFmtId="0" fontId="23" fillId="7" borderId="0" xfId="0" applyFont="1" applyFill="1" applyBorder="1" applyAlignment="1" applyProtection="1">
      <alignment horizontal="center" vertical="center"/>
      <protection hidden="1"/>
    </xf>
    <xf numFmtId="0" fontId="32" fillId="6" borderId="21" xfId="0" applyFont="1" applyFill="1" applyBorder="1" applyAlignment="1" applyProtection="1">
      <alignment horizontal="center"/>
      <protection hidden="1"/>
    </xf>
    <xf numFmtId="0" fontId="32" fillId="6" borderId="23" xfId="0" applyFont="1" applyFill="1" applyBorder="1" applyAlignment="1" applyProtection="1">
      <alignment horizontal="center"/>
      <protection hidden="1"/>
    </xf>
    <xf numFmtId="0" fontId="27" fillId="0" borderId="25" xfId="0" applyFont="1" applyFill="1" applyBorder="1" applyAlignment="1" applyProtection="1">
      <alignment horizontal="center"/>
      <protection hidden="1"/>
    </xf>
    <xf numFmtId="44" fontId="33" fillId="9" borderId="16" xfId="0" applyNumberFormat="1" applyFont="1" applyFill="1" applyBorder="1" applyAlignment="1" applyProtection="1">
      <alignment horizontal="center" vertical="center"/>
      <protection hidden="1"/>
    </xf>
    <xf numFmtId="44" fontId="33" fillId="9" borderId="17" xfId="0" applyNumberFormat="1" applyFont="1" applyFill="1" applyBorder="1" applyAlignment="1" applyProtection="1">
      <alignment horizontal="center" vertical="center"/>
      <protection hidden="1"/>
    </xf>
    <xf numFmtId="0" fontId="23" fillId="7" borderId="24" xfId="0" applyFont="1" applyFill="1" applyBorder="1" applyAlignment="1" applyProtection="1">
      <alignment horizontal="center" vertical="center"/>
      <protection hidden="1"/>
    </xf>
    <xf numFmtId="44" fontId="33" fillId="9" borderId="50" xfId="0" applyNumberFormat="1" applyFont="1" applyFill="1" applyBorder="1" applyAlignment="1" applyProtection="1">
      <alignment horizontal="center" vertical="center"/>
      <protection hidden="1"/>
    </xf>
    <xf numFmtId="44" fontId="33" fillId="9" borderId="51" xfId="0" applyNumberFormat="1" applyFont="1" applyFill="1" applyBorder="1" applyAlignment="1" applyProtection="1">
      <alignment horizontal="center" vertical="center"/>
      <protection hidden="1"/>
    </xf>
    <xf numFmtId="44" fontId="33" fillId="9" borderId="53" xfId="0" applyNumberFormat="1" applyFont="1" applyFill="1" applyBorder="1" applyAlignment="1" applyProtection="1">
      <alignment horizontal="center" vertical="center"/>
      <protection hidden="1"/>
    </xf>
    <xf numFmtId="44" fontId="33" fillId="9" borderId="54" xfId="0" applyNumberFormat="1" applyFont="1" applyFill="1" applyBorder="1" applyAlignment="1" applyProtection="1">
      <alignment horizontal="center" vertical="center"/>
      <protection hidden="1"/>
    </xf>
    <xf numFmtId="44" fontId="33" fillId="9" borderId="16" xfId="0" applyNumberFormat="1" applyFont="1" applyFill="1" applyBorder="1" applyAlignment="1" applyProtection="1">
      <alignment horizontal="left" vertical="center"/>
      <protection hidden="1"/>
    </xf>
    <xf numFmtId="44" fontId="33" fillId="9" borderId="17" xfId="0" applyNumberFormat="1" applyFont="1" applyFill="1" applyBorder="1" applyAlignment="1" applyProtection="1">
      <alignment horizontal="left" vertical="center"/>
      <protection hidden="1"/>
    </xf>
    <xf numFmtId="0" fontId="27" fillId="0" borderId="22" xfId="0" applyFont="1" applyFill="1" applyBorder="1" applyAlignment="1" applyProtection="1">
      <alignment horizontal="center"/>
      <protection hidden="1"/>
    </xf>
    <xf numFmtId="0" fontId="27" fillId="0" borderId="26" xfId="0" applyFont="1" applyFill="1" applyBorder="1" applyAlignment="1" applyProtection="1">
      <alignment horizontal="center"/>
      <protection hidden="1"/>
    </xf>
    <xf numFmtId="0" fontId="23" fillId="7" borderId="16" xfId="0" applyFont="1" applyFill="1" applyBorder="1" applyAlignment="1" applyProtection="1">
      <alignment horizontal="center" vertical="center"/>
      <protection hidden="1"/>
    </xf>
    <xf numFmtId="0" fontId="23" fillId="7" borderId="47" xfId="0" applyFont="1" applyFill="1" applyBorder="1" applyAlignment="1" applyProtection="1">
      <alignment horizontal="center" vertical="center"/>
      <protection hidden="1"/>
    </xf>
    <xf numFmtId="0" fontId="23" fillId="7" borderId="17" xfId="0" applyFont="1" applyFill="1" applyBorder="1" applyAlignment="1" applyProtection="1">
      <alignment horizontal="center" vertical="center"/>
      <protection hidden="1"/>
    </xf>
    <xf numFmtId="0" fontId="20" fillId="0" borderId="0" xfId="0" applyFont="1" applyAlignment="1">
      <alignment horizontal="center" wrapText="1"/>
    </xf>
    <xf numFmtId="0" fontId="20" fillId="0" borderId="48" xfId="0" applyFont="1" applyBorder="1" applyAlignment="1">
      <alignment horizontal="left"/>
    </xf>
    <xf numFmtId="0" fontId="20" fillId="0" borderId="0" xfId="0" applyFont="1" applyAlignment="1">
      <alignment horizontal="left"/>
    </xf>
    <xf numFmtId="0" fontId="23" fillId="7" borderId="56" xfId="0" applyFont="1" applyFill="1" applyBorder="1" applyAlignment="1" applyProtection="1">
      <alignment horizontal="center" vertical="center"/>
      <protection hidden="1"/>
    </xf>
    <xf numFmtId="0" fontId="23" fillId="7" borderId="57" xfId="0" applyFont="1" applyFill="1" applyBorder="1" applyAlignment="1" applyProtection="1">
      <alignment horizontal="center" vertical="center"/>
      <protection hidden="1"/>
    </xf>
    <xf numFmtId="0" fontId="27" fillId="0" borderId="24" xfId="0" applyFont="1" applyFill="1" applyBorder="1" applyAlignment="1" applyProtection="1">
      <alignment horizontal="center"/>
      <protection hidden="1"/>
    </xf>
    <xf numFmtId="0" fontId="39" fillId="0" borderId="0" xfId="0" applyFont="1" applyAlignment="1" applyProtection="1">
      <alignment horizontal="center"/>
      <protection hidden="1"/>
    </xf>
    <xf numFmtId="0" fontId="11" fillId="2" borderId="13" xfId="541" applyFont="1" applyFill="1" applyBorder="1" applyAlignment="1" applyProtection="1">
      <alignment horizontal="center"/>
    </xf>
    <xf numFmtId="0" fontId="11" fillId="2" borderId="0" xfId="541" applyFont="1" applyFill="1" applyBorder="1" applyAlignment="1" applyProtection="1">
      <alignment horizontal="center"/>
    </xf>
    <xf numFmtId="0" fontId="11" fillId="2" borderId="12" xfId="541" applyFont="1" applyFill="1" applyBorder="1" applyAlignment="1" applyProtection="1">
      <alignment horizontal="center"/>
    </xf>
    <xf numFmtId="0" fontId="13" fillId="2" borderId="13" xfId="541" applyFont="1" applyFill="1" applyBorder="1" applyAlignment="1" applyProtection="1">
      <alignment horizontal="center"/>
    </xf>
    <xf numFmtId="0" fontId="13" fillId="2" borderId="0" xfId="541" applyFont="1" applyFill="1" applyBorder="1" applyAlignment="1" applyProtection="1">
      <alignment horizontal="center"/>
    </xf>
    <xf numFmtId="0" fontId="13" fillId="2" borderId="12" xfId="541" applyFont="1" applyFill="1" applyBorder="1" applyAlignment="1" applyProtection="1">
      <alignment horizontal="center"/>
    </xf>
    <xf numFmtId="0" fontId="11" fillId="2" borderId="18" xfId="541" applyFont="1" applyFill="1" applyBorder="1" applyAlignment="1" applyProtection="1">
      <alignment horizontal="center"/>
    </xf>
    <xf numFmtId="0" fontId="11" fillId="2" borderId="19" xfId="541" applyFont="1" applyFill="1" applyBorder="1" applyAlignment="1" applyProtection="1">
      <alignment horizontal="center"/>
    </xf>
    <xf numFmtId="0" fontId="11" fillId="2" borderId="29" xfId="541" applyFont="1" applyFill="1" applyBorder="1" applyAlignment="1" applyProtection="1">
      <alignment horizontal="center"/>
    </xf>
    <xf numFmtId="0" fontId="13" fillId="2" borderId="13" xfId="367" applyFont="1" applyFill="1" applyBorder="1" applyAlignment="1" applyProtection="1">
      <alignment horizontal="center"/>
    </xf>
    <xf numFmtId="0" fontId="13" fillId="2" borderId="0" xfId="367" applyFont="1" applyFill="1" applyBorder="1" applyAlignment="1" applyProtection="1">
      <alignment horizontal="center"/>
    </xf>
    <xf numFmtId="0" fontId="13" fillId="2" borderId="12" xfId="367" applyFont="1" applyFill="1" applyBorder="1" applyAlignment="1" applyProtection="1">
      <alignment horizontal="center"/>
    </xf>
    <xf numFmtId="0" fontId="11" fillId="2" borderId="18" xfId="367" applyFont="1" applyFill="1" applyBorder="1" applyAlignment="1" applyProtection="1">
      <alignment horizontal="center"/>
    </xf>
    <xf numFmtId="0" fontId="11" fillId="2" borderId="19" xfId="367" applyFont="1" applyFill="1" applyBorder="1" applyAlignment="1" applyProtection="1">
      <alignment horizontal="center"/>
    </xf>
    <xf numFmtId="0" fontId="11" fillId="2" borderId="29" xfId="367" applyFont="1" applyFill="1" applyBorder="1" applyAlignment="1" applyProtection="1">
      <alignment horizontal="center"/>
    </xf>
    <xf numFmtId="0" fontId="11" fillId="2" borderId="13" xfId="367" applyFont="1" applyFill="1" applyBorder="1" applyAlignment="1" applyProtection="1">
      <alignment horizontal="center"/>
    </xf>
    <xf numFmtId="0" fontId="11" fillId="2" borderId="0" xfId="367" applyFont="1" applyFill="1" applyBorder="1" applyAlignment="1" applyProtection="1">
      <alignment horizontal="center"/>
    </xf>
    <xf numFmtId="0" fontId="11" fillId="2" borderId="12" xfId="367" applyFont="1" applyFill="1" applyBorder="1" applyAlignment="1" applyProtection="1">
      <alignment horizontal="center"/>
    </xf>
    <xf numFmtId="0" fontId="11" fillId="2" borderId="13" xfId="0" applyFont="1" applyFill="1" applyBorder="1" applyAlignment="1" applyProtection="1">
      <alignment horizontal="center"/>
    </xf>
    <xf numFmtId="0" fontId="11" fillId="2" borderId="0" xfId="0" applyFont="1" applyFill="1" applyBorder="1" applyAlignment="1" applyProtection="1">
      <alignment horizontal="center"/>
    </xf>
    <xf numFmtId="0" fontId="13" fillId="2" borderId="13" xfId="0" applyFont="1" applyFill="1" applyBorder="1" applyAlignment="1" applyProtection="1">
      <alignment horizontal="center"/>
    </xf>
    <xf numFmtId="0" fontId="13" fillId="2" borderId="0" xfId="0" applyFont="1" applyFill="1" applyBorder="1" applyAlignment="1" applyProtection="1">
      <alignment horizontal="center"/>
    </xf>
    <xf numFmtId="0" fontId="11" fillId="2" borderId="18" xfId="0" applyFont="1" applyFill="1" applyBorder="1" applyAlignment="1" applyProtection="1">
      <alignment horizontal="center"/>
    </xf>
    <xf numFmtId="0" fontId="11" fillId="2" borderId="19" xfId="0" applyFont="1" applyFill="1" applyBorder="1" applyAlignment="1" applyProtection="1">
      <alignment horizontal="center"/>
    </xf>
    <xf numFmtId="0" fontId="13" fillId="0" borderId="13" xfId="0" applyFont="1" applyFill="1" applyBorder="1" applyAlignment="1" applyProtection="1">
      <alignment horizontal="center"/>
    </xf>
    <xf numFmtId="0" fontId="13" fillId="0" borderId="0" xfId="0" applyFont="1" applyFill="1" applyBorder="1" applyAlignment="1" applyProtection="1">
      <alignment horizontal="center"/>
    </xf>
    <xf numFmtId="0" fontId="11" fillId="5" borderId="18" xfId="0" applyFont="1" applyFill="1" applyBorder="1" applyAlignment="1" applyProtection="1">
      <alignment horizontal="center"/>
    </xf>
    <xf numFmtId="0" fontId="11" fillId="5" borderId="19" xfId="0" applyFont="1" applyFill="1" applyBorder="1" applyAlignment="1" applyProtection="1">
      <alignment horizontal="center"/>
    </xf>
    <xf numFmtId="0" fontId="11" fillId="5" borderId="29" xfId="0" applyFont="1" applyFill="1" applyBorder="1" applyAlignment="1" applyProtection="1">
      <alignment horizontal="center"/>
    </xf>
    <xf numFmtId="0" fontId="11" fillId="0" borderId="13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/>
    </xf>
    <xf numFmtId="0" fontId="11" fillId="0" borderId="12" xfId="0" applyFont="1" applyFill="1" applyBorder="1" applyAlignment="1" applyProtection="1">
      <alignment horizontal="center"/>
    </xf>
    <xf numFmtId="0" fontId="13" fillId="0" borderId="42" xfId="0" applyFont="1" applyFill="1" applyBorder="1" applyAlignment="1" applyProtection="1">
      <alignment horizontal="center"/>
    </xf>
    <xf numFmtId="0" fontId="13" fillId="0" borderId="40" xfId="0" applyFont="1" applyFill="1" applyBorder="1" applyAlignment="1" applyProtection="1">
      <alignment horizontal="center"/>
    </xf>
    <xf numFmtId="0" fontId="13" fillId="0" borderId="12" xfId="0" applyFont="1" applyFill="1" applyBorder="1" applyAlignment="1" applyProtection="1">
      <alignment horizontal="center"/>
    </xf>
    <xf numFmtId="0" fontId="11" fillId="0" borderId="18" xfId="0" applyFont="1" applyFill="1" applyBorder="1" applyAlignment="1" applyProtection="1">
      <alignment horizontal="center"/>
    </xf>
    <xf numFmtId="0" fontId="11" fillId="0" borderId="19" xfId="0" applyFont="1" applyFill="1" applyBorder="1" applyAlignment="1" applyProtection="1">
      <alignment horizontal="center"/>
    </xf>
    <xf numFmtId="0" fontId="11" fillId="0" borderId="29" xfId="0" applyFont="1" applyFill="1" applyBorder="1" applyAlignment="1" applyProtection="1">
      <alignment horizontal="center"/>
    </xf>
    <xf numFmtId="0" fontId="11" fillId="5" borderId="39" xfId="0" applyFont="1" applyFill="1" applyBorder="1" applyAlignment="1" applyProtection="1">
      <alignment horizontal="center"/>
    </xf>
    <xf numFmtId="0" fontId="11" fillId="0" borderId="40" xfId="0" applyFont="1" applyFill="1" applyBorder="1" applyAlignment="1" applyProtection="1">
      <alignment horizontal="center"/>
    </xf>
  </cellXfs>
  <cellStyles count="777">
    <cellStyle name="Comma" xfId="357" builtinId="3"/>
    <cellStyle name="Comma 2" xfId="361" xr:uid="{00000000-0005-0000-0000-000000000000}"/>
    <cellStyle name="Comma 2 10" xfId="29" xr:uid="{00000000-0005-0000-0000-000001000000}"/>
    <cellStyle name="Comma 2 10 2" xfId="387" xr:uid="{00000000-0005-0000-0000-000002000000}"/>
    <cellStyle name="Comma 2 100" xfId="296" xr:uid="{00000000-0005-0000-0000-000003000000}"/>
    <cellStyle name="Comma 2 100 2" xfId="565" xr:uid="{00000000-0005-0000-0000-000004000000}"/>
    <cellStyle name="Comma 2 101" xfId="299" xr:uid="{00000000-0005-0000-0000-000005000000}"/>
    <cellStyle name="Comma 2 101 2" xfId="567" xr:uid="{00000000-0005-0000-0000-000006000000}"/>
    <cellStyle name="Comma 2 102" xfId="302" xr:uid="{00000000-0005-0000-0000-000007000000}"/>
    <cellStyle name="Comma 2 102 2" xfId="569" xr:uid="{00000000-0005-0000-0000-000008000000}"/>
    <cellStyle name="Comma 2 103" xfId="305" xr:uid="{00000000-0005-0000-0000-000009000000}"/>
    <cellStyle name="Comma 2 103 2" xfId="571" xr:uid="{00000000-0005-0000-0000-00000A000000}"/>
    <cellStyle name="Comma 2 104" xfId="308" xr:uid="{00000000-0005-0000-0000-00000B000000}"/>
    <cellStyle name="Comma 2 104 2" xfId="573" xr:uid="{00000000-0005-0000-0000-00000C000000}"/>
    <cellStyle name="Comma 2 105" xfId="311" xr:uid="{00000000-0005-0000-0000-00000D000000}"/>
    <cellStyle name="Comma 2 105 2" xfId="575" xr:uid="{00000000-0005-0000-0000-00000E000000}"/>
    <cellStyle name="Comma 2 106" xfId="314" xr:uid="{00000000-0005-0000-0000-00000F000000}"/>
    <cellStyle name="Comma 2 106 2" xfId="577" xr:uid="{00000000-0005-0000-0000-000010000000}"/>
    <cellStyle name="Comma 2 107" xfId="317" xr:uid="{00000000-0005-0000-0000-000011000000}"/>
    <cellStyle name="Comma 2 107 2" xfId="579" xr:uid="{00000000-0005-0000-0000-000012000000}"/>
    <cellStyle name="Comma 2 108" xfId="320" xr:uid="{00000000-0005-0000-0000-000013000000}"/>
    <cellStyle name="Comma 2 108 2" xfId="581" xr:uid="{00000000-0005-0000-0000-000014000000}"/>
    <cellStyle name="Comma 2 109" xfId="323" xr:uid="{00000000-0005-0000-0000-000015000000}"/>
    <cellStyle name="Comma 2 109 2" xfId="583" xr:uid="{00000000-0005-0000-0000-000016000000}"/>
    <cellStyle name="Comma 2 11" xfId="32" xr:uid="{00000000-0005-0000-0000-000017000000}"/>
    <cellStyle name="Comma 2 11 2" xfId="389" xr:uid="{00000000-0005-0000-0000-000018000000}"/>
    <cellStyle name="Comma 2 110" xfId="326" xr:uid="{00000000-0005-0000-0000-000019000000}"/>
    <cellStyle name="Comma 2 110 2" xfId="585" xr:uid="{00000000-0005-0000-0000-00001A000000}"/>
    <cellStyle name="Comma 2 111" xfId="329" xr:uid="{00000000-0005-0000-0000-00001B000000}"/>
    <cellStyle name="Comma 2 111 2" xfId="587" xr:uid="{00000000-0005-0000-0000-00001C000000}"/>
    <cellStyle name="Comma 2 112" xfId="332" xr:uid="{00000000-0005-0000-0000-00001D000000}"/>
    <cellStyle name="Comma 2 112 2" xfId="589" xr:uid="{00000000-0005-0000-0000-00001E000000}"/>
    <cellStyle name="Comma 2 113" xfId="335" xr:uid="{00000000-0005-0000-0000-00001F000000}"/>
    <cellStyle name="Comma 2 113 2" xfId="591" xr:uid="{00000000-0005-0000-0000-000020000000}"/>
    <cellStyle name="Comma 2 114" xfId="338" xr:uid="{00000000-0005-0000-0000-000021000000}"/>
    <cellStyle name="Comma 2 114 2" xfId="593" xr:uid="{00000000-0005-0000-0000-000022000000}"/>
    <cellStyle name="Comma 2 115" xfId="341" xr:uid="{00000000-0005-0000-0000-000023000000}"/>
    <cellStyle name="Comma 2 115 2" xfId="595" xr:uid="{00000000-0005-0000-0000-000024000000}"/>
    <cellStyle name="Comma 2 116" xfId="344" xr:uid="{00000000-0005-0000-0000-000025000000}"/>
    <cellStyle name="Comma 2 116 2" xfId="597" xr:uid="{00000000-0005-0000-0000-000026000000}"/>
    <cellStyle name="Comma 2 117" xfId="347" xr:uid="{00000000-0005-0000-0000-000027000000}"/>
    <cellStyle name="Comma 2 117 2" xfId="599" xr:uid="{00000000-0005-0000-0000-000028000000}"/>
    <cellStyle name="Comma 2 118" xfId="350" xr:uid="{00000000-0005-0000-0000-000029000000}"/>
    <cellStyle name="Comma 2 118 2" xfId="601" xr:uid="{00000000-0005-0000-0000-00002A000000}"/>
    <cellStyle name="Comma 2 119" xfId="353" xr:uid="{00000000-0005-0000-0000-00002B000000}"/>
    <cellStyle name="Comma 2 119 2" xfId="603" xr:uid="{00000000-0005-0000-0000-00002C000000}"/>
    <cellStyle name="Comma 2 12" xfId="35" xr:uid="{00000000-0005-0000-0000-00002D000000}"/>
    <cellStyle name="Comma 2 12 2" xfId="391" xr:uid="{00000000-0005-0000-0000-00002E000000}"/>
    <cellStyle name="Comma 2 120" xfId="356" xr:uid="{00000000-0005-0000-0000-00002F000000}"/>
    <cellStyle name="Comma 2 120 2" xfId="605" xr:uid="{00000000-0005-0000-0000-000030000000}"/>
    <cellStyle name="Comma 2 121" xfId="611" xr:uid="{00000000-0005-0000-0000-000031000000}"/>
    <cellStyle name="Comma 2 13" xfId="38" xr:uid="{00000000-0005-0000-0000-000032000000}"/>
    <cellStyle name="Comma 2 13 2" xfId="393" xr:uid="{00000000-0005-0000-0000-000033000000}"/>
    <cellStyle name="Comma 2 14" xfId="41" xr:uid="{00000000-0005-0000-0000-000034000000}"/>
    <cellStyle name="Comma 2 14 2" xfId="395" xr:uid="{00000000-0005-0000-0000-000035000000}"/>
    <cellStyle name="Comma 2 15" xfId="44" xr:uid="{00000000-0005-0000-0000-000036000000}"/>
    <cellStyle name="Comma 2 15 2" xfId="397" xr:uid="{00000000-0005-0000-0000-000037000000}"/>
    <cellStyle name="Comma 2 16" xfId="47" xr:uid="{00000000-0005-0000-0000-000038000000}"/>
    <cellStyle name="Comma 2 16 2" xfId="399" xr:uid="{00000000-0005-0000-0000-000039000000}"/>
    <cellStyle name="Comma 2 17" xfId="50" xr:uid="{00000000-0005-0000-0000-00003A000000}"/>
    <cellStyle name="Comma 2 17 2" xfId="401" xr:uid="{00000000-0005-0000-0000-00003B000000}"/>
    <cellStyle name="Comma 2 18" xfId="53" xr:uid="{00000000-0005-0000-0000-00003C000000}"/>
    <cellStyle name="Comma 2 18 2" xfId="403" xr:uid="{00000000-0005-0000-0000-00003D000000}"/>
    <cellStyle name="Comma 2 19" xfId="56" xr:uid="{00000000-0005-0000-0000-00003E000000}"/>
    <cellStyle name="Comma 2 19 2" xfId="405" xr:uid="{00000000-0005-0000-0000-00003F000000}"/>
    <cellStyle name="Comma 2 2" xfId="5" xr:uid="{00000000-0005-0000-0000-000040000000}"/>
    <cellStyle name="Comma 2 2 2" xfId="371" xr:uid="{00000000-0005-0000-0000-000041000000}"/>
    <cellStyle name="Comma 2 20" xfId="59" xr:uid="{00000000-0005-0000-0000-000042000000}"/>
    <cellStyle name="Comma 2 20 2" xfId="407" xr:uid="{00000000-0005-0000-0000-000043000000}"/>
    <cellStyle name="Comma 2 21" xfId="62" xr:uid="{00000000-0005-0000-0000-000044000000}"/>
    <cellStyle name="Comma 2 21 2" xfId="409" xr:uid="{00000000-0005-0000-0000-000045000000}"/>
    <cellStyle name="Comma 2 22" xfId="65" xr:uid="{00000000-0005-0000-0000-000046000000}"/>
    <cellStyle name="Comma 2 22 2" xfId="411" xr:uid="{00000000-0005-0000-0000-000047000000}"/>
    <cellStyle name="Comma 2 23" xfId="68" xr:uid="{00000000-0005-0000-0000-000048000000}"/>
    <cellStyle name="Comma 2 23 2" xfId="413" xr:uid="{00000000-0005-0000-0000-000049000000}"/>
    <cellStyle name="Comma 2 24" xfId="71" xr:uid="{00000000-0005-0000-0000-00004A000000}"/>
    <cellStyle name="Comma 2 24 2" xfId="415" xr:uid="{00000000-0005-0000-0000-00004B000000}"/>
    <cellStyle name="Comma 2 25" xfId="74" xr:uid="{00000000-0005-0000-0000-00004C000000}"/>
    <cellStyle name="Comma 2 25 2" xfId="417" xr:uid="{00000000-0005-0000-0000-00004D000000}"/>
    <cellStyle name="Comma 2 26" xfId="77" xr:uid="{00000000-0005-0000-0000-00004E000000}"/>
    <cellStyle name="Comma 2 26 2" xfId="419" xr:uid="{00000000-0005-0000-0000-00004F000000}"/>
    <cellStyle name="Comma 2 27" xfId="80" xr:uid="{00000000-0005-0000-0000-000050000000}"/>
    <cellStyle name="Comma 2 27 2" xfId="421" xr:uid="{00000000-0005-0000-0000-000051000000}"/>
    <cellStyle name="Comma 2 28" xfId="83" xr:uid="{00000000-0005-0000-0000-000052000000}"/>
    <cellStyle name="Comma 2 28 2" xfId="423" xr:uid="{00000000-0005-0000-0000-000053000000}"/>
    <cellStyle name="Comma 2 29" xfId="86" xr:uid="{00000000-0005-0000-0000-000054000000}"/>
    <cellStyle name="Comma 2 29 2" xfId="425" xr:uid="{00000000-0005-0000-0000-000055000000}"/>
    <cellStyle name="Comma 2 3" xfId="8" xr:uid="{00000000-0005-0000-0000-000056000000}"/>
    <cellStyle name="Comma 2 3 2" xfId="373" xr:uid="{00000000-0005-0000-0000-000057000000}"/>
    <cellStyle name="Comma 2 30" xfId="89" xr:uid="{00000000-0005-0000-0000-000058000000}"/>
    <cellStyle name="Comma 2 30 2" xfId="427" xr:uid="{00000000-0005-0000-0000-000059000000}"/>
    <cellStyle name="Comma 2 31" xfId="92" xr:uid="{00000000-0005-0000-0000-00005A000000}"/>
    <cellStyle name="Comma 2 31 2" xfId="429" xr:uid="{00000000-0005-0000-0000-00005B000000}"/>
    <cellStyle name="Comma 2 32" xfId="95" xr:uid="{00000000-0005-0000-0000-00005C000000}"/>
    <cellStyle name="Comma 2 32 2" xfId="431" xr:uid="{00000000-0005-0000-0000-00005D000000}"/>
    <cellStyle name="Comma 2 33" xfId="98" xr:uid="{00000000-0005-0000-0000-00005E000000}"/>
    <cellStyle name="Comma 2 33 2" xfId="433" xr:uid="{00000000-0005-0000-0000-00005F000000}"/>
    <cellStyle name="Comma 2 34" xfId="101" xr:uid="{00000000-0005-0000-0000-000060000000}"/>
    <cellStyle name="Comma 2 34 2" xfId="435" xr:uid="{00000000-0005-0000-0000-000061000000}"/>
    <cellStyle name="Comma 2 35" xfId="104" xr:uid="{00000000-0005-0000-0000-000062000000}"/>
    <cellStyle name="Comma 2 35 2" xfId="437" xr:uid="{00000000-0005-0000-0000-000063000000}"/>
    <cellStyle name="Comma 2 36" xfId="107" xr:uid="{00000000-0005-0000-0000-000064000000}"/>
    <cellStyle name="Comma 2 36 2" xfId="439" xr:uid="{00000000-0005-0000-0000-000065000000}"/>
    <cellStyle name="Comma 2 37" xfId="110" xr:uid="{00000000-0005-0000-0000-000066000000}"/>
    <cellStyle name="Comma 2 37 2" xfId="441" xr:uid="{00000000-0005-0000-0000-000067000000}"/>
    <cellStyle name="Comma 2 38" xfId="113" xr:uid="{00000000-0005-0000-0000-000068000000}"/>
    <cellStyle name="Comma 2 38 2" xfId="443" xr:uid="{00000000-0005-0000-0000-000069000000}"/>
    <cellStyle name="Comma 2 39" xfId="116" xr:uid="{00000000-0005-0000-0000-00006A000000}"/>
    <cellStyle name="Comma 2 39 2" xfId="445" xr:uid="{00000000-0005-0000-0000-00006B000000}"/>
    <cellStyle name="Comma 2 4" xfId="11" xr:uid="{00000000-0005-0000-0000-00006C000000}"/>
    <cellStyle name="Comma 2 4 2" xfId="375" xr:uid="{00000000-0005-0000-0000-00006D000000}"/>
    <cellStyle name="Comma 2 40" xfId="119" xr:uid="{00000000-0005-0000-0000-00006E000000}"/>
    <cellStyle name="Comma 2 40 2" xfId="447" xr:uid="{00000000-0005-0000-0000-00006F000000}"/>
    <cellStyle name="Comma 2 41" xfId="122" xr:uid="{00000000-0005-0000-0000-000070000000}"/>
    <cellStyle name="Comma 2 41 2" xfId="449" xr:uid="{00000000-0005-0000-0000-000071000000}"/>
    <cellStyle name="Comma 2 42" xfId="125" xr:uid="{00000000-0005-0000-0000-000072000000}"/>
    <cellStyle name="Comma 2 42 2" xfId="451" xr:uid="{00000000-0005-0000-0000-000073000000}"/>
    <cellStyle name="Comma 2 43" xfId="128" xr:uid="{00000000-0005-0000-0000-000074000000}"/>
    <cellStyle name="Comma 2 43 2" xfId="453" xr:uid="{00000000-0005-0000-0000-000075000000}"/>
    <cellStyle name="Comma 2 44" xfId="131" xr:uid="{00000000-0005-0000-0000-000076000000}"/>
    <cellStyle name="Comma 2 44 2" xfId="455" xr:uid="{00000000-0005-0000-0000-000077000000}"/>
    <cellStyle name="Comma 2 45" xfId="134" xr:uid="{00000000-0005-0000-0000-000078000000}"/>
    <cellStyle name="Comma 2 45 2" xfId="457" xr:uid="{00000000-0005-0000-0000-000079000000}"/>
    <cellStyle name="Comma 2 46" xfId="137" xr:uid="{00000000-0005-0000-0000-00007A000000}"/>
    <cellStyle name="Comma 2 46 2" xfId="459" xr:uid="{00000000-0005-0000-0000-00007B000000}"/>
    <cellStyle name="Comma 2 47" xfId="140" xr:uid="{00000000-0005-0000-0000-00007C000000}"/>
    <cellStyle name="Comma 2 47 2" xfId="461" xr:uid="{00000000-0005-0000-0000-00007D000000}"/>
    <cellStyle name="Comma 2 48" xfId="143" xr:uid="{00000000-0005-0000-0000-00007E000000}"/>
    <cellStyle name="Comma 2 48 2" xfId="463" xr:uid="{00000000-0005-0000-0000-00007F000000}"/>
    <cellStyle name="Comma 2 49" xfId="146" xr:uid="{00000000-0005-0000-0000-000080000000}"/>
    <cellStyle name="Comma 2 49 2" xfId="465" xr:uid="{00000000-0005-0000-0000-000081000000}"/>
    <cellStyle name="Comma 2 5" xfId="14" xr:uid="{00000000-0005-0000-0000-000082000000}"/>
    <cellStyle name="Comma 2 5 2" xfId="377" xr:uid="{00000000-0005-0000-0000-000083000000}"/>
    <cellStyle name="Comma 2 50" xfId="149" xr:uid="{00000000-0005-0000-0000-000084000000}"/>
    <cellStyle name="Comma 2 50 2" xfId="467" xr:uid="{00000000-0005-0000-0000-000085000000}"/>
    <cellStyle name="Comma 2 51" xfId="152" xr:uid="{00000000-0005-0000-0000-000086000000}"/>
    <cellStyle name="Comma 2 51 2" xfId="469" xr:uid="{00000000-0005-0000-0000-000087000000}"/>
    <cellStyle name="Comma 2 52" xfId="154" xr:uid="{00000000-0005-0000-0000-000088000000}"/>
    <cellStyle name="Comma 2 52 2" xfId="470" xr:uid="{00000000-0005-0000-0000-000089000000}"/>
    <cellStyle name="Comma 2 53" xfId="156" xr:uid="{00000000-0005-0000-0000-00008A000000}"/>
    <cellStyle name="Comma 2 53 2" xfId="471" xr:uid="{00000000-0005-0000-0000-00008B000000}"/>
    <cellStyle name="Comma 2 54" xfId="159" xr:uid="{00000000-0005-0000-0000-00008C000000}"/>
    <cellStyle name="Comma 2 54 2" xfId="473" xr:uid="{00000000-0005-0000-0000-00008D000000}"/>
    <cellStyle name="Comma 2 55" xfId="162" xr:uid="{00000000-0005-0000-0000-00008E000000}"/>
    <cellStyle name="Comma 2 55 2" xfId="475" xr:uid="{00000000-0005-0000-0000-00008F000000}"/>
    <cellStyle name="Comma 2 56" xfId="165" xr:uid="{00000000-0005-0000-0000-000090000000}"/>
    <cellStyle name="Comma 2 56 2" xfId="477" xr:uid="{00000000-0005-0000-0000-000091000000}"/>
    <cellStyle name="Comma 2 57" xfId="168" xr:uid="{00000000-0005-0000-0000-000092000000}"/>
    <cellStyle name="Comma 2 57 2" xfId="479" xr:uid="{00000000-0005-0000-0000-000093000000}"/>
    <cellStyle name="Comma 2 58" xfId="171" xr:uid="{00000000-0005-0000-0000-000094000000}"/>
    <cellStyle name="Comma 2 58 2" xfId="481" xr:uid="{00000000-0005-0000-0000-000095000000}"/>
    <cellStyle name="Comma 2 59" xfId="174" xr:uid="{00000000-0005-0000-0000-000096000000}"/>
    <cellStyle name="Comma 2 59 2" xfId="483" xr:uid="{00000000-0005-0000-0000-000097000000}"/>
    <cellStyle name="Comma 2 6" xfId="17" xr:uid="{00000000-0005-0000-0000-000098000000}"/>
    <cellStyle name="Comma 2 6 2" xfId="379" xr:uid="{00000000-0005-0000-0000-000099000000}"/>
    <cellStyle name="Comma 2 60" xfId="177" xr:uid="{00000000-0005-0000-0000-00009A000000}"/>
    <cellStyle name="Comma 2 60 2" xfId="485" xr:uid="{00000000-0005-0000-0000-00009B000000}"/>
    <cellStyle name="Comma 2 61" xfId="180" xr:uid="{00000000-0005-0000-0000-00009C000000}"/>
    <cellStyle name="Comma 2 61 2" xfId="487" xr:uid="{00000000-0005-0000-0000-00009D000000}"/>
    <cellStyle name="Comma 2 62" xfId="183" xr:uid="{00000000-0005-0000-0000-00009E000000}"/>
    <cellStyle name="Comma 2 62 2" xfId="489" xr:uid="{00000000-0005-0000-0000-00009F000000}"/>
    <cellStyle name="Comma 2 63" xfId="186" xr:uid="{00000000-0005-0000-0000-0000A0000000}"/>
    <cellStyle name="Comma 2 63 2" xfId="491" xr:uid="{00000000-0005-0000-0000-0000A1000000}"/>
    <cellStyle name="Comma 2 64" xfId="188" xr:uid="{00000000-0005-0000-0000-0000A2000000}"/>
    <cellStyle name="Comma 2 64 2" xfId="492" xr:uid="{00000000-0005-0000-0000-0000A3000000}"/>
    <cellStyle name="Comma 2 65" xfId="191" xr:uid="{00000000-0005-0000-0000-0000A4000000}"/>
    <cellStyle name="Comma 2 65 2" xfId="494" xr:uid="{00000000-0005-0000-0000-0000A5000000}"/>
    <cellStyle name="Comma 2 66" xfId="194" xr:uid="{00000000-0005-0000-0000-0000A6000000}"/>
    <cellStyle name="Comma 2 66 2" xfId="496" xr:uid="{00000000-0005-0000-0000-0000A7000000}"/>
    <cellStyle name="Comma 2 67" xfId="197" xr:uid="{00000000-0005-0000-0000-0000A8000000}"/>
    <cellStyle name="Comma 2 67 2" xfId="498" xr:uid="{00000000-0005-0000-0000-0000A9000000}"/>
    <cellStyle name="Comma 2 68" xfId="200" xr:uid="{00000000-0005-0000-0000-0000AA000000}"/>
    <cellStyle name="Comma 2 68 2" xfId="500" xr:uid="{00000000-0005-0000-0000-0000AB000000}"/>
    <cellStyle name="Comma 2 69" xfId="203" xr:uid="{00000000-0005-0000-0000-0000AC000000}"/>
    <cellStyle name="Comma 2 69 2" xfId="502" xr:uid="{00000000-0005-0000-0000-0000AD000000}"/>
    <cellStyle name="Comma 2 7" xfId="20" xr:uid="{00000000-0005-0000-0000-0000AE000000}"/>
    <cellStyle name="Comma 2 7 2" xfId="381" xr:uid="{00000000-0005-0000-0000-0000AF000000}"/>
    <cellStyle name="Comma 2 70" xfId="206" xr:uid="{00000000-0005-0000-0000-0000B0000000}"/>
    <cellStyle name="Comma 2 70 2" xfId="504" xr:uid="{00000000-0005-0000-0000-0000B1000000}"/>
    <cellStyle name="Comma 2 71" xfId="209" xr:uid="{00000000-0005-0000-0000-0000B2000000}"/>
    <cellStyle name="Comma 2 71 2" xfId="506" xr:uid="{00000000-0005-0000-0000-0000B3000000}"/>
    <cellStyle name="Comma 2 72" xfId="212" xr:uid="{00000000-0005-0000-0000-0000B4000000}"/>
    <cellStyle name="Comma 2 72 2" xfId="508" xr:uid="{00000000-0005-0000-0000-0000B5000000}"/>
    <cellStyle name="Comma 2 73" xfId="215" xr:uid="{00000000-0005-0000-0000-0000B6000000}"/>
    <cellStyle name="Comma 2 73 2" xfId="510" xr:uid="{00000000-0005-0000-0000-0000B7000000}"/>
    <cellStyle name="Comma 2 74" xfId="218" xr:uid="{00000000-0005-0000-0000-0000B8000000}"/>
    <cellStyle name="Comma 2 74 2" xfId="512" xr:uid="{00000000-0005-0000-0000-0000B9000000}"/>
    <cellStyle name="Comma 2 75" xfId="221" xr:uid="{00000000-0005-0000-0000-0000BA000000}"/>
    <cellStyle name="Comma 2 75 2" xfId="514" xr:uid="{00000000-0005-0000-0000-0000BB000000}"/>
    <cellStyle name="Comma 2 76" xfId="224" xr:uid="{00000000-0005-0000-0000-0000BC000000}"/>
    <cellStyle name="Comma 2 76 2" xfId="516" xr:uid="{00000000-0005-0000-0000-0000BD000000}"/>
    <cellStyle name="Comma 2 77" xfId="227" xr:uid="{00000000-0005-0000-0000-0000BE000000}"/>
    <cellStyle name="Comma 2 77 2" xfId="518" xr:uid="{00000000-0005-0000-0000-0000BF000000}"/>
    <cellStyle name="Comma 2 78" xfId="230" xr:uid="{00000000-0005-0000-0000-0000C0000000}"/>
    <cellStyle name="Comma 2 78 2" xfId="520" xr:uid="{00000000-0005-0000-0000-0000C1000000}"/>
    <cellStyle name="Comma 2 79" xfId="233" xr:uid="{00000000-0005-0000-0000-0000C2000000}"/>
    <cellStyle name="Comma 2 79 2" xfId="522" xr:uid="{00000000-0005-0000-0000-0000C3000000}"/>
    <cellStyle name="Comma 2 8" xfId="23" xr:uid="{00000000-0005-0000-0000-0000C4000000}"/>
    <cellStyle name="Comma 2 8 2" xfId="383" xr:uid="{00000000-0005-0000-0000-0000C5000000}"/>
    <cellStyle name="Comma 2 80" xfId="236" xr:uid="{00000000-0005-0000-0000-0000C6000000}"/>
    <cellStyle name="Comma 2 80 2" xfId="524" xr:uid="{00000000-0005-0000-0000-0000C7000000}"/>
    <cellStyle name="Comma 2 81" xfId="239" xr:uid="{00000000-0005-0000-0000-0000C8000000}"/>
    <cellStyle name="Comma 2 81 2" xfId="526" xr:uid="{00000000-0005-0000-0000-0000C9000000}"/>
    <cellStyle name="Comma 2 82" xfId="242" xr:uid="{00000000-0005-0000-0000-0000CA000000}"/>
    <cellStyle name="Comma 2 82 2" xfId="528" xr:uid="{00000000-0005-0000-0000-0000CB000000}"/>
    <cellStyle name="Comma 2 83" xfId="245" xr:uid="{00000000-0005-0000-0000-0000CC000000}"/>
    <cellStyle name="Comma 2 83 2" xfId="530" xr:uid="{00000000-0005-0000-0000-0000CD000000}"/>
    <cellStyle name="Comma 2 84" xfId="248" xr:uid="{00000000-0005-0000-0000-0000CE000000}"/>
    <cellStyle name="Comma 2 84 2" xfId="532" xr:uid="{00000000-0005-0000-0000-0000CF000000}"/>
    <cellStyle name="Comma 2 85" xfId="251" xr:uid="{00000000-0005-0000-0000-0000D0000000}"/>
    <cellStyle name="Comma 2 85 2" xfId="534" xr:uid="{00000000-0005-0000-0000-0000D1000000}"/>
    <cellStyle name="Comma 2 86" xfId="254" xr:uid="{00000000-0005-0000-0000-0000D2000000}"/>
    <cellStyle name="Comma 2 86 2" xfId="536" xr:uid="{00000000-0005-0000-0000-0000D3000000}"/>
    <cellStyle name="Comma 2 87" xfId="257" xr:uid="{00000000-0005-0000-0000-0000D4000000}"/>
    <cellStyle name="Comma 2 87 2" xfId="538" xr:uid="{00000000-0005-0000-0000-0000D5000000}"/>
    <cellStyle name="Comma 2 88" xfId="260" xr:uid="{00000000-0005-0000-0000-0000D6000000}"/>
    <cellStyle name="Comma 2 88 2" xfId="540" xr:uid="{00000000-0005-0000-0000-0000D7000000}"/>
    <cellStyle name="Comma 2 89" xfId="263" xr:uid="{00000000-0005-0000-0000-0000D8000000}"/>
    <cellStyle name="Comma 2 89 2" xfId="543" xr:uid="{00000000-0005-0000-0000-0000D9000000}"/>
    <cellStyle name="Comma 2 9" xfId="26" xr:uid="{00000000-0005-0000-0000-0000DA000000}"/>
    <cellStyle name="Comma 2 9 2" xfId="385" xr:uid="{00000000-0005-0000-0000-0000DB000000}"/>
    <cellStyle name="Comma 2 90" xfId="266" xr:uid="{00000000-0005-0000-0000-0000DC000000}"/>
    <cellStyle name="Comma 2 90 2" xfId="545" xr:uid="{00000000-0005-0000-0000-0000DD000000}"/>
    <cellStyle name="Comma 2 91" xfId="269" xr:uid="{00000000-0005-0000-0000-0000DE000000}"/>
    <cellStyle name="Comma 2 91 2" xfId="547" xr:uid="{00000000-0005-0000-0000-0000DF000000}"/>
    <cellStyle name="Comma 2 92" xfId="272" xr:uid="{00000000-0005-0000-0000-0000E0000000}"/>
    <cellStyle name="Comma 2 92 2" xfId="549" xr:uid="{00000000-0005-0000-0000-0000E1000000}"/>
    <cellStyle name="Comma 2 93" xfId="275" xr:uid="{00000000-0005-0000-0000-0000E2000000}"/>
    <cellStyle name="Comma 2 93 2" xfId="551" xr:uid="{00000000-0005-0000-0000-0000E3000000}"/>
    <cellStyle name="Comma 2 94" xfId="278" xr:uid="{00000000-0005-0000-0000-0000E4000000}"/>
    <cellStyle name="Comma 2 94 2" xfId="553" xr:uid="{00000000-0005-0000-0000-0000E5000000}"/>
    <cellStyle name="Comma 2 95" xfId="281" xr:uid="{00000000-0005-0000-0000-0000E6000000}"/>
    <cellStyle name="Comma 2 95 2" xfId="555" xr:uid="{00000000-0005-0000-0000-0000E7000000}"/>
    <cellStyle name="Comma 2 96" xfId="284" xr:uid="{00000000-0005-0000-0000-0000E8000000}"/>
    <cellStyle name="Comma 2 96 2" xfId="557" xr:uid="{00000000-0005-0000-0000-0000E9000000}"/>
    <cellStyle name="Comma 2 97" xfId="287" xr:uid="{00000000-0005-0000-0000-0000EA000000}"/>
    <cellStyle name="Comma 2 97 2" xfId="559" xr:uid="{00000000-0005-0000-0000-0000EB000000}"/>
    <cellStyle name="Comma 2 98" xfId="290" xr:uid="{00000000-0005-0000-0000-0000EC000000}"/>
    <cellStyle name="Comma 2 98 2" xfId="561" xr:uid="{00000000-0005-0000-0000-0000ED000000}"/>
    <cellStyle name="Comma 2 99" xfId="293" xr:uid="{00000000-0005-0000-0000-0000EE000000}"/>
    <cellStyle name="Comma 2 99 2" xfId="563" xr:uid="{00000000-0005-0000-0000-0000EF000000}"/>
    <cellStyle name="Comma 3" xfId="359" xr:uid="{00000000-0005-0000-0000-0000F0000000}"/>
    <cellStyle name="Comma 3 2" xfId="609" xr:uid="{00000000-0005-0000-0000-0000F1000000}"/>
    <cellStyle name="Comma 3 3" xfId="627" xr:uid="{00000000-0005-0000-0000-0000F2000000}"/>
    <cellStyle name="Comma 4" xfId="606" xr:uid="{00000000-0005-0000-0000-0000F3000000}"/>
    <cellStyle name="Comma 4 2" xfId="630" xr:uid="{00000000-0005-0000-0000-0000F4000000}"/>
    <cellStyle name="Comma 5" xfId="616" xr:uid="{00000000-0005-0000-0000-0000F5000000}"/>
    <cellStyle name="Comma 5 2" xfId="633" xr:uid="{00000000-0005-0000-0000-0000F6000000}"/>
    <cellStyle name="Comma 6" xfId="618" xr:uid="{00000000-0005-0000-0000-0000F7000000}"/>
    <cellStyle name="Comma 6 2" xfId="636" xr:uid="{00000000-0005-0000-0000-0000F8000000}"/>
    <cellStyle name="Comma 7" xfId="621" xr:uid="{00000000-0005-0000-0000-0000F9000000}"/>
    <cellStyle name="Comma 8" xfId="624" xr:uid="{00000000-0005-0000-0000-0000FA000000}"/>
    <cellStyle name="Currency" xfId="1" builtinId="4"/>
    <cellStyle name="Currency 10" xfId="25" xr:uid="{00000000-0005-0000-0000-0000FB000000}"/>
    <cellStyle name="Currency 10 2" xfId="384" xr:uid="{00000000-0005-0000-0000-0000FC000000}"/>
    <cellStyle name="Currency 100" xfId="292" xr:uid="{00000000-0005-0000-0000-0000FD000000}"/>
    <cellStyle name="Currency 100 2" xfId="562" xr:uid="{00000000-0005-0000-0000-0000FE000000}"/>
    <cellStyle name="Currency 101" xfId="295" xr:uid="{00000000-0005-0000-0000-0000FF000000}"/>
    <cellStyle name="Currency 101 2" xfId="564" xr:uid="{00000000-0005-0000-0000-000000010000}"/>
    <cellStyle name="Currency 102" xfId="298" xr:uid="{00000000-0005-0000-0000-000001010000}"/>
    <cellStyle name="Currency 102 2" xfId="566" xr:uid="{00000000-0005-0000-0000-000002010000}"/>
    <cellStyle name="Currency 103" xfId="301" xr:uid="{00000000-0005-0000-0000-000003010000}"/>
    <cellStyle name="Currency 103 2" xfId="568" xr:uid="{00000000-0005-0000-0000-000004010000}"/>
    <cellStyle name="Currency 104" xfId="304" xr:uid="{00000000-0005-0000-0000-000005010000}"/>
    <cellStyle name="Currency 104 2" xfId="570" xr:uid="{00000000-0005-0000-0000-000006010000}"/>
    <cellStyle name="Currency 105" xfId="307" xr:uid="{00000000-0005-0000-0000-000007010000}"/>
    <cellStyle name="Currency 105 2" xfId="572" xr:uid="{00000000-0005-0000-0000-000008010000}"/>
    <cellStyle name="Currency 106" xfId="310" xr:uid="{00000000-0005-0000-0000-000009010000}"/>
    <cellStyle name="Currency 106 2" xfId="574" xr:uid="{00000000-0005-0000-0000-00000A010000}"/>
    <cellStyle name="Currency 107" xfId="313" xr:uid="{00000000-0005-0000-0000-00000B010000}"/>
    <cellStyle name="Currency 107 2" xfId="576" xr:uid="{00000000-0005-0000-0000-00000C010000}"/>
    <cellStyle name="Currency 108" xfId="316" xr:uid="{00000000-0005-0000-0000-00000D010000}"/>
    <cellStyle name="Currency 108 2" xfId="578" xr:uid="{00000000-0005-0000-0000-00000E010000}"/>
    <cellStyle name="Currency 109" xfId="319" xr:uid="{00000000-0005-0000-0000-00000F010000}"/>
    <cellStyle name="Currency 109 2" xfId="580" xr:uid="{00000000-0005-0000-0000-000010010000}"/>
    <cellStyle name="Currency 11" xfId="28" xr:uid="{00000000-0005-0000-0000-000011010000}"/>
    <cellStyle name="Currency 11 2" xfId="386" xr:uid="{00000000-0005-0000-0000-000012010000}"/>
    <cellStyle name="Currency 110" xfId="322" xr:uid="{00000000-0005-0000-0000-000013010000}"/>
    <cellStyle name="Currency 110 2" xfId="582" xr:uid="{00000000-0005-0000-0000-000014010000}"/>
    <cellStyle name="Currency 111" xfId="325" xr:uid="{00000000-0005-0000-0000-000015010000}"/>
    <cellStyle name="Currency 111 2" xfId="584" xr:uid="{00000000-0005-0000-0000-000016010000}"/>
    <cellStyle name="Currency 112" xfId="328" xr:uid="{00000000-0005-0000-0000-000017010000}"/>
    <cellStyle name="Currency 112 2" xfId="586" xr:uid="{00000000-0005-0000-0000-000018010000}"/>
    <cellStyle name="Currency 113" xfId="331" xr:uid="{00000000-0005-0000-0000-000019010000}"/>
    <cellStyle name="Currency 113 2" xfId="588" xr:uid="{00000000-0005-0000-0000-00001A010000}"/>
    <cellStyle name="Currency 114" xfId="334" xr:uid="{00000000-0005-0000-0000-00001B010000}"/>
    <cellStyle name="Currency 114 2" xfId="590" xr:uid="{00000000-0005-0000-0000-00001C010000}"/>
    <cellStyle name="Currency 115" xfId="337" xr:uid="{00000000-0005-0000-0000-00001D010000}"/>
    <cellStyle name="Currency 115 2" xfId="592" xr:uid="{00000000-0005-0000-0000-00001E010000}"/>
    <cellStyle name="Currency 116" xfId="340" xr:uid="{00000000-0005-0000-0000-00001F010000}"/>
    <cellStyle name="Currency 116 2" xfId="594" xr:uid="{00000000-0005-0000-0000-000020010000}"/>
    <cellStyle name="Currency 117" xfId="343" xr:uid="{00000000-0005-0000-0000-000021010000}"/>
    <cellStyle name="Currency 117 2" xfId="596" xr:uid="{00000000-0005-0000-0000-000022010000}"/>
    <cellStyle name="Currency 118" xfId="346" xr:uid="{00000000-0005-0000-0000-000023010000}"/>
    <cellStyle name="Currency 118 2" xfId="598" xr:uid="{00000000-0005-0000-0000-000024010000}"/>
    <cellStyle name="Currency 119" xfId="349" xr:uid="{00000000-0005-0000-0000-000025010000}"/>
    <cellStyle name="Currency 119 2" xfId="600" xr:uid="{00000000-0005-0000-0000-000026010000}"/>
    <cellStyle name="Currency 12" xfId="31" xr:uid="{00000000-0005-0000-0000-000027010000}"/>
    <cellStyle name="Currency 12 2" xfId="388" xr:uid="{00000000-0005-0000-0000-000028010000}"/>
    <cellStyle name="Currency 120" xfId="352" xr:uid="{00000000-0005-0000-0000-000029010000}"/>
    <cellStyle name="Currency 120 2" xfId="602" xr:uid="{00000000-0005-0000-0000-00002A010000}"/>
    <cellStyle name="Currency 121" xfId="355" xr:uid="{00000000-0005-0000-0000-00002B010000}"/>
    <cellStyle name="Currency 121 2" xfId="604" xr:uid="{00000000-0005-0000-0000-00002C010000}"/>
    <cellStyle name="Currency 13" xfId="34" xr:uid="{00000000-0005-0000-0000-00002D010000}"/>
    <cellStyle name="Currency 13 2" xfId="390" xr:uid="{00000000-0005-0000-0000-00002E010000}"/>
    <cellStyle name="Currency 14" xfId="37" xr:uid="{00000000-0005-0000-0000-00002F010000}"/>
    <cellStyle name="Currency 14 2" xfId="392" xr:uid="{00000000-0005-0000-0000-000030010000}"/>
    <cellStyle name="Currency 15" xfId="40" xr:uid="{00000000-0005-0000-0000-000031010000}"/>
    <cellStyle name="Currency 15 2" xfId="394" xr:uid="{00000000-0005-0000-0000-000032010000}"/>
    <cellStyle name="Currency 16" xfId="43" xr:uid="{00000000-0005-0000-0000-000033010000}"/>
    <cellStyle name="Currency 16 2" xfId="396" xr:uid="{00000000-0005-0000-0000-000034010000}"/>
    <cellStyle name="Currency 17" xfId="46" xr:uid="{00000000-0005-0000-0000-000035010000}"/>
    <cellStyle name="Currency 17 2" xfId="398" xr:uid="{00000000-0005-0000-0000-000036010000}"/>
    <cellStyle name="Currency 18" xfId="49" xr:uid="{00000000-0005-0000-0000-000037010000}"/>
    <cellStyle name="Currency 18 2" xfId="400" xr:uid="{00000000-0005-0000-0000-000038010000}"/>
    <cellStyle name="Currency 19" xfId="52" xr:uid="{00000000-0005-0000-0000-000039010000}"/>
    <cellStyle name="Currency 19 2" xfId="402" xr:uid="{00000000-0005-0000-0000-00003A010000}"/>
    <cellStyle name="Currency 2" xfId="4" xr:uid="{00000000-0005-0000-0000-00003B010000}"/>
    <cellStyle name="Currency 2 2" xfId="362" xr:uid="{00000000-0005-0000-0000-00003C010000}"/>
    <cellStyle name="Currency 2 2 2" xfId="612" xr:uid="{00000000-0005-0000-0000-00003D010000}"/>
    <cellStyle name="Currency 2 3" xfId="370" xr:uid="{00000000-0005-0000-0000-00003E010000}"/>
    <cellStyle name="Currency 2 4" xfId="628" xr:uid="{00000000-0005-0000-0000-00003F010000}"/>
    <cellStyle name="Currency 20" xfId="55" xr:uid="{00000000-0005-0000-0000-000040010000}"/>
    <cellStyle name="Currency 20 2" xfId="404" xr:uid="{00000000-0005-0000-0000-000041010000}"/>
    <cellStyle name="Currency 21" xfId="58" xr:uid="{00000000-0005-0000-0000-000042010000}"/>
    <cellStyle name="Currency 21 2" xfId="406" xr:uid="{00000000-0005-0000-0000-000043010000}"/>
    <cellStyle name="Currency 22" xfId="61" xr:uid="{00000000-0005-0000-0000-000044010000}"/>
    <cellStyle name="Currency 22 2" xfId="408" xr:uid="{00000000-0005-0000-0000-000045010000}"/>
    <cellStyle name="Currency 23" xfId="64" xr:uid="{00000000-0005-0000-0000-000046010000}"/>
    <cellStyle name="Currency 23 2" xfId="410" xr:uid="{00000000-0005-0000-0000-000047010000}"/>
    <cellStyle name="Currency 24" xfId="67" xr:uid="{00000000-0005-0000-0000-000048010000}"/>
    <cellStyle name="Currency 24 2" xfId="412" xr:uid="{00000000-0005-0000-0000-000049010000}"/>
    <cellStyle name="Currency 25" xfId="70" xr:uid="{00000000-0005-0000-0000-00004A010000}"/>
    <cellStyle name="Currency 25 2" xfId="414" xr:uid="{00000000-0005-0000-0000-00004B010000}"/>
    <cellStyle name="Currency 26" xfId="73" xr:uid="{00000000-0005-0000-0000-00004C010000}"/>
    <cellStyle name="Currency 26 2" xfId="416" xr:uid="{00000000-0005-0000-0000-00004D010000}"/>
    <cellStyle name="Currency 27" xfId="76" xr:uid="{00000000-0005-0000-0000-00004E010000}"/>
    <cellStyle name="Currency 27 2" xfId="418" xr:uid="{00000000-0005-0000-0000-00004F010000}"/>
    <cellStyle name="Currency 28" xfId="79" xr:uid="{00000000-0005-0000-0000-000050010000}"/>
    <cellStyle name="Currency 28 2" xfId="420" xr:uid="{00000000-0005-0000-0000-000051010000}"/>
    <cellStyle name="Currency 29" xfId="82" xr:uid="{00000000-0005-0000-0000-000052010000}"/>
    <cellStyle name="Currency 29 2" xfId="422" xr:uid="{00000000-0005-0000-0000-000053010000}"/>
    <cellStyle name="Currency 3" xfId="2" xr:uid="{00000000-0005-0000-0000-000054010000}"/>
    <cellStyle name="Currency 3 2" xfId="369" xr:uid="{00000000-0005-0000-0000-000055010000}"/>
    <cellStyle name="Currency 30" xfId="85" xr:uid="{00000000-0005-0000-0000-000056010000}"/>
    <cellStyle name="Currency 30 2" xfId="424" xr:uid="{00000000-0005-0000-0000-000057010000}"/>
    <cellStyle name="Currency 31" xfId="88" xr:uid="{00000000-0005-0000-0000-000058010000}"/>
    <cellStyle name="Currency 31 2" xfId="426" xr:uid="{00000000-0005-0000-0000-000059010000}"/>
    <cellStyle name="Currency 32" xfId="91" xr:uid="{00000000-0005-0000-0000-00005A010000}"/>
    <cellStyle name="Currency 32 2" xfId="428" xr:uid="{00000000-0005-0000-0000-00005B010000}"/>
    <cellStyle name="Currency 33" xfId="94" xr:uid="{00000000-0005-0000-0000-00005C010000}"/>
    <cellStyle name="Currency 33 2" xfId="430" xr:uid="{00000000-0005-0000-0000-00005D010000}"/>
    <cellStyle name="Currency 34" xfId="97" xr:uid="{00000000-0005-0000-0000-00005E010000}"/>
    <cellStyle name="Currency 34 2" xfId="432" xr:uid="{00000000-0005-0000-0000-00005F010000}"/>
    <cellStyle name="Currency 35" xfId="100" xr:uid="{00000000-0005-0000-0000-000060010000}"/>
    <cellStyle name="Currency 35 2" xfId="434" xr:uid="{00000000-0005-0000-0000-000061010000}"/>
    <cellStyle name="Currency 36" xfId="103" xr:uid="{00000000-0005-0000-0000-000062010000}"/>
    <cellStyle name="Currency 36 2" xfId="436" xr:uid="{00000000-0005-0000-0000-000063010000}"/>
    <cellStyle name="Currency 37" xfId="106" xr:uid="{00000000-0005-0000-0000-000064010000}"/>
    <cellStyle name="Currency 37 2" xfId="438" xr:uid="{00000000-0005-0000-0000-000065010000}"/>
    <cellStyle name="Currency 38" xfId="109" xr:uid="{00000000-0005-0000-0000-000066010000}"/>
    <cellStyle name="Currency 38 2" xfId="440" xr:uid="{00000000-0005-0000-0000-000067010000}"/>
    <cellStyle name="Currency 39" xfId="112" xr:uid="{00000000-0005-0000-0000-000068010000}"/>
    <cellStyle name="Currency 39 2" xfId="442" xr:uid="{00000000-0005-0000-0000-000069010000}"/>
    <cellStyle name="Currency 4" xfId="7" xr:uid="{00000000-0005-0000-0000-00006A010000}"/>
    <cellStyle name="Currency 4 2" xfId="372" xr:uid="{00000000-0005-0000-0000-00006B010000}"/>
    <cellStyle name="Currency 40" xfId="115" xr:uid="{00000000-0005-0000-0000-00006C010000}"/>
    <cellStyle name="Currency 40 2" xfId="444" xr:uid="{00000000-0005-0000-0000-00006D010000}"/>
    <cellStyle name="Currency 41" xfId="118" xr:uid="{00000000-0005-0000-0000-00006E010000}"/>
    <cellStyle name="Currency 41 2" xfId="446" xr:uid="{00000000-0005-0000-0000-00006F010000}"/>
    <cellStyle name="Currency 42" xfId="121" xr:uid="{00000000-0005-0000-0000-000070010000}"/>
    <cellStyle name="Currency 42 2" xfId="448" xr:uid="{00000000-0005-0000-0000-000071010000}"/>
    <cellStyle name="Currency 43" xfId="124" xr:uid="{00000000-0005-0000-0000-000072010000}"/>
    <cellStyle name="Currency 43 2" xfId="450" xr:uid="{00000000-0005-0000-0000-000073010000}"/>
    <cellStyle name="Currency 44" xfId="127" xr:uid="{00000000-0005-0000-0000-000074010000}"/>
    <cellStyle name="Currency 44 2" xfId="452" xr:uid="{00000000-0005-0000-0000-000075010000}"/>
    <cellStyle name="Currency 45" xfId="130" xr:uid="{00000000-0005-0000-0000-000076010000}"/>
    <cellStyle name="Currency 45 2" xfId="454" xr:uid="{00000000-0005-0000-0000-000077010000}"/>
    <cellStyle name="Currency 46" xfId="133" xr:uid="{00000000-0005-0000-0000-000078010000}"/>
    <cellStyle name="Currency 46 2" xfId="456" xr:uid="{00000000-0005-0000-0000-000079010000}"/>
    <cellStyle name="Currency 47" xfId="136" xr:uid="{00000000-0005-0000-0000-00007A010000}"/>
    <cellStyle name="Currency 47 2" xfId="458" xr:uid="{00000000-0005-0000-0000-00007B010000}"/>
    <cellStyle name="Currency 48" xfId="139" xr:uid="{00000000-0005-0000-0000-00007C010000}"/>
    <cellStyle name="Currency 48 2" xfId="460" xr:uid="{00000000-0005-0000-0000-00007D010000}"/>
    <cellStyle name="Currency 49" xfId="142" xr:uid="{00000000-0005-0000-0000-00007E010000}"/>
    <cellStyle name="Currency 49 2" xfId="462" xr:uid="{00000000-0005-0000-0000-00007F010000}"/>
    <cellStyle name="Currency 5" xfId="10" xr:uid="{00000000-0005-0000-0000-000080010000}"/>
    <cellStyle name="Currency 5 2" xfId="374" xr:uid="{00000000-0005-0000-0000-000081010000}"/>
    <cellStyle name="Currency 50" xfId="145" xr:uid="{00000000-0005-0000-0000-000082010000}"/>
    <cellStyle name="Currency 50 2" xfId="464" xr:uid="{00000000-0005-0000-0000-000083010000}"/>
    <cellStyle name="Currency 51" xfId="148" xr:uid="{00000000-0005-0000-0000-000084010000}"/>
    <cellStyle name="Currency 51 2" xfId="466" xr:uid="{00000000-0005-0000-0000-000085010000}"/>
    <cellStyle name="Currency 52" xfId="151" xr:uid="{00000000-0005-0000-0000-000086010000}"/>
    <cellStyle name="Currency 52 2" xfId="468" xr:uid="{00000000-0005-0000-0000-000087010000}"/>
    <cellStyle name="Currency 53" xfId="368" xr:uid="{00000000-0005-0000-0000-000088010000}"/>
    <cellStyle name="Currency 54" xfId="619" xr:uid="{00000000-0005-0000-0000-000089010000}"/>
    <cellStyle name="Currency 55" xfId="158" xr:uid="{00000000-0005-0000-0000-00008A010000}"/>
    <cellStyle name="Currency 55 2" xfId="472" xr:uid="{00000000-0005-0000-0000-00008B010000}"/>
    <cellStyle name="Currency 56" xfId="161" xr:uid="{00000000-0005-0000-0000-00008C010000}"/>
    <cellStyle name="Currency 56 2" xfId="474" xr:uid="{00000000-0005-0000-0000-00008D010000}"/>
    <cellStyle name="Currency 57" xfId="164" xr:uid="{00000000-0005-0000-0000-00008E010000}"/>
    <cellStyle name="Currency 57 2" xfId="476" xr:uid="{00000000-0005-0000-0000-00008F010000}"/>
    <cellStyle name="Currency 58" xfId="167" xr:uid="{00000000-0005-0000-0000-000090010000}"/>
    <cellStyle name="Currency 58 2" xfId="478" xr:uid="{00000000-0005-0000-0000-000091010000}"/>
    <cellStyle name="Currency 59" xfId="170" xr:uid="{00000000-0005-0000-0000-000092010000}"/>
    <cellStyle name="Currency 59 2" xfId="480" xr:uid="{00000000-0005-0000-0000-000093010000}"/>
    <cellStyle name="Currency 6" xfId="13" xr:uid="{00000000-0005-0000-0000-000094010000}"/>
    <cellStyle name="Currency 6 2" xfId="376" xr:uid="{00000000-0005-0000-0000-000095010000}"/>
    <cellStyle name="Currency 60" xfId="173" xr:uid="{00000000-0005-0000-0000-000096010000}"/>
    <cellStyle name="Currency 60 2" xfId="482" xr:uid="{00000000-0005-0000-0000-000097010000}"/>
    <cellStyle name="Currency 61" xfId="176" xr:uid="{00000000-0005-0000-0000-000098010000}"/>
    <cellStyle name="Currency 61 2" xfId="484" xr:uid="{00000000-0005-0000-0000-000099010000}"/>
    <cellStyle name="Currency 62" xfId="179" xr:uid="{00000000-0005-0000-0000-00009A010000}"/>
    <cellStyle name="Currency 62 2" xfId="486" xr:uid="{00000000-0005-0000-0000-00009B010000}"/>
    <cellStyle name="Currency 63" xfId="182" xr:uid="{00000000-0005-0000-0000-00009C010000}"/>
    <cellStyle name="Currency 63 2" xfId="488" xr:uid="{00000000-0005-0000-0000-00009D010000}"/>
    <cellStyle name="Currency 64" xfId="185" xr:uid="{00000000-0005-0000-0000-00009E010000}"/>
    <cellStyle name="Currency 64 2" xfId="490" xr:uid="{00000000-0005-0000-0000-00009F010000}"/>
    <cellStyle name="Currency 66" xfId="190" xr:uid="{00000000-0005-0000-0000-0000A0010000}"/>
    <cellStyle name="Currency 66 2" xfId="493" xr:uid="{00000000-0005-0000-0000-0000A1010000}"/>
    <cellStyle name="Currency 67" xfId="193" xr:uid="{00000000-0005-0000-0000-0000A2010000}"/>
    <cellStyle name="Currency 67 2" xfId="495" xr:uid="{00000000-0005-0000-0000-0000A3010000}"/>
    <cellStyle name="Currency 68" xfId="196" xr:uid="{00000000-0005-0000-0000-0000A4010000}"/>
    <cellStyle name="Currency 68 2" xfId="497" xr:uid="{00000000-0005-0000-0000-0000A5010000}"/>
    <cellStyle name="Currency 69" xfId="199" xr:uid="{00000000-0005-0000-0000-0000A6010000}"/>
    <cellStyle name="Currency 69 2" xfId="499" xr:uid="{00000000-0005-0000-0000-0000A7010000}"/>
    <cellStyle name="Currency 7" xfId="16" xr:uid="{00000000-0005-0000-0000-0000A8010000}"/>
    <cellStyle name="Currency 7 2" xfId="378" xr:uid="{00000000-0005-0000-0000-0000A9010000}"/>
    <cellStyle name="Currency 70" xfId="202" xr:uid="{00000000-0005-0000-0000-0000AA010000}"/>
    <cellStyle name="Currency 70 2" xfId="501" xr:uid="{00000000-0005-0000-0000-0000AB010000}"/>
    <cellStyle name="Currency 71" xfId="205" xr:uid="{00000000-0005-0000-0000-0000AC010000}"/>
    <cellStyle name="Currency 71 2" xfId="503" xr:uid="{00000000-0005-0000-0000-0000AD010000}"/>
    <cellStyle name="Currency 72" xfId="208" xr:uid="{00000000-0005-0000-0000-0000AE010000}"/>
    <cellStyle name="Currency 72 2" xfId="505" xr:uid="{00000000-0005-0000-0000-0000AF010000}"/>
    <cellStyle name="Currency 73" xfId="211" xr:uid="{00000000-0005-0000-0000-0000B0010000}"/>
    <cellStyle name="Currency 73 2" xfId="507" xr:uid="{00000000-0005-0000-0000-0000B1010000}"/>
    <cellStyle name="Currency 74" xfId="214" xr:uid="{00000000-0005-0000-0000-0000B2010000}"/>
    <cellStyle name="Currency 74 2" xfId="509" xr:uid="{00000000-0005-0000-0000-0000B3010000}"/>
    <cellStyle name="Currency 75" xfId="217" xr:uid="{00000000-0005-0000-0000-0000B4010000}"/>
    <cellStyle name="Currency 75 2" xfId="511" xr:uid="{00000000-0005-0000-0000-0000B5010000}"/>
    <cellStyle name="Currency 76" xfId="220" xr:uid="{00000000-0005-0000-0000-0000B6010000}"/>
    <cellStyle name="Currency 76 2" xfId="513" xr:uid="{00000000-0005-0000-0000-0000B7010000}"/>
    <cellStyle name="Currency 77" xfId="223" xr:uid="{00000000-0005-0000-0000-0000B8010000}"/>
    <cellStyle name="Currency 77 2" xfId="515" xr:uid="{00000000-0005-0000-0000-0000B9010000}"/>
    <cellStyle name="Currency 78" xfId="226" xr:uid="{00000000-0005-0000-0000-0000BA010000}"/>
    <cellStyle name="Currency 78 2" xfId="517" xr:uid="{00000000-0005-0000-0000-0000BB010000}"/>
    <cellStyle name="Currency 79" xfId="229" xr:uid="{00000000-0005-0000-0000-0000BC010000}"/>
    <cellStyle name="Currency 79 2" xfId="519" xr:uid="{00000000-0005-0000-0000-0000BD010000}"/>
    <cellStyle name="Currency 8" xfId="19" xr:uid="{00000000-0005-0000-0000-0000BE010000}"/>
    <cellStyle name="Currency 8 2" xfId="380" xr:uid="{00000000-0005-0000-0000-0000BF010000}"/>
    <cellStyle name="Currency 80" xfId="232" xr:uid="{00000000-0005-0000-0000-0000C0010000}"/>
    <cellStyle name="Currency 80 2" xfId="521" xr:uid="{00000000-0005-0000-0000-0000C1010000}"/>
    <cellStyle name="Currency 81" xfId="235" xr:uid="{00000000-0005-0000-0000-0000C2010000}"/>
    <cellStyle name="Currency 81 2" xfId="523" xr:uid="{00000000-0005-0000-0000-0000C3010000}"/>
    <cellStyle name="Currency 82" xfId="238" xr:uid="{00000000-0005-0000-0000-0000C4010000}"/>
    <cellStyle name="Currency 82 2" xfId="525" xr:uid="{00000000-0005-0000-0000-0000C5010000}"/>
    <cellStyle name="Currency 83" xfId="241" xr:uid="{00000000-0005-0000-0000-0000C6010000}"/>
    <cellStyle name="Currency 83 2" xfId="527" xr:uid="{00000000-0005-0000-0000-0000C7010000}"/>
    <cellStyle name="Currency 84" xfId="244" xr:uid="{00000000-0005-0000-0000-0000C8010000}"/>
    <cellStyle name="Currency 84 2" xfId="529" xr:uid="{00000000-0005-0000-0000-0000C9010000}"/>
    <cellStyle name="Currency 85" xfId="247" xr:uid="{00000000-0005-0000-0000-0000CA010000}"/>
    <cellStyle name="Currency 85 2" xfId="531" xr:uid="{00000000-0005-0000-0000-0000CB010000}"/>
    <cellStyle name="Currency 86" xfId="250" xr:uid="{00000000-0005-0000-0000-0000CC010000}"/>
    <cellStyle name="Currency 86 2" xfId="533" xr:uid="{00000000-0005-0000-0000-0000CD010000}"/>
    <cellStyle name="Currency 87" xfId="253" xr:uid="{00000000-0005-0000-0000-0000CE010000}"/>
    <cellStyle name="Currency 87 2" xfId="535" xr:uid="{00000000-0005-0000-0000-0000CF010000}"/>
    <cellStyle name="Currency 88" xfId="256" xr:uid="{00000000-0005-0000-0000-0000D0010000}"/>
    <cellStyle name="Currency 88 2" xfId="537" xr:uid="{00000000-0005-0000-0000-0000D1010000}"/>
    <cellStyle name="Currency 89" xfId="259" xr:uid="{00000000-0005-0000-0000-0000D2010000}"/>
    <cellStyle name="Currency 89 2" xfId="539" xr:uid="{00000000-0005-0000-0000-0000D3010000}"/>
    <cellStyle name="Currency 9" xfId="22" xr:uid="{00000000-0005-0000-0000-0000D4010000}"/>
    <cellStyle name="Currency 9 2" xfId="382" xr:uid="{00000000-0005-0000-0000-0000D5010000}"/>
    <cellStyle name="Currency 90" xfId="262" xr:uid="{00000000-0005-0000-0000-0000D6010000}"/>
    <cellStyle name="Currency 90 2" xfId="542" xr:uid="{00000000-0005-0000-0000-0000D7010000}"/>
    <cellStyle name="Currency 91" xfId="265" xr:uid="{00000000-0005-0000-0000-0000D8010000}"/>
    <cellStyle name="Currency 91 2" xfId="544" xr:uid="{00000000-0005-0000-0000-0000D9010000}"/>
    <cellStyle name="Currency 92" xfId="268" xr:uid="{00000000-0005-0000-0000-0000DA010000}"/>
    <cellStyle name="Currency 92 2" xfId="546" xr:uid="{00000000-0005-0000-0000-0000DB010000}"/>
    <cellStyle name="Currency 93" xfId="271" xr:uid="{00000000-0005-0000-0000-0000DC010000}"/>
    <cellStyle name="Currency 93 2" xfId="548" xr:uid="{00000000-0005-0000-0000-0000DD010000}"/>
    <cellStyle name="Currency 94" xfId="274" xr:uid="{00000000-0005-0000-0000-0000DE010000}"/>
    <cellStyle name="Currency 94 2" xfId="550" xr:uid="{00000000-0005-0000-0000-0000DF010000}"/>
    <cellStyle name="Currency 95" xfId="277" xr:uid="{00000000-0005-0000-0000-0000E0010000}"/>
    <cellStyle name="Currency 95 2" xfId="552" xr:uid="{00000000-0005-0000-0000-0000E1010000}"/>
    <cellStyle name="Currency 96" xfId="280" xr:uid="{00000000-0005-0000-0000-0000E2010000}"/>
    <cellStyle name="Currency 96 2" xfId="554" xr:uid="{00000000-0005-0000-0000-0000E3010000}"/>
    <cellStyle name="Currency 97" xfId="283" xr:uid="{00000000-0005-0000-0000-0000E4010000}"/>
    <cellStyle name="Currency 97 2" xfId="556" xr:uid="{00000000-0005-0000-0000-0000E5010000}"/>
    <cellStyle name="Currency 98" xfId="286" xr:uid="{00000000-0005-0000-0000-0000E6010000}"/>
    <cellStyle name="Currency 98 2" xfId="558" xr:uid="{00000000-0005-0000-0000-0000E7010000}"/>
    <cellStyle name="Currency 99" xfId="289" xr:uid="{00000000-0005-0000-0000-0000E8010000}"/>
    <cellStyle name="Currency 99 2" xfId="560" xr:uid="{00000000-0005-0000-0000-0000E9010000}"/>
    <cellStyle name="Followed Hyperlink" xfId="639" builtinId="9" hidden="1"/>
    <cellStyle name="Followed Hyperlink" xfId="641" builtinId="9" hidden="1"/>
    <cellStyle name="Followed Hyperlink" xfId="643" builtinId="9" hidden="1"/>
    <cellStyle name="Followed Hyperlink" xfId="645" builtinId="9" hidden="1"/>
    <cellStyle name="Followed Hyperlink" xfId="647" builtinId="9" hidden="1"/>
    <cellStyle name="Followed Hyperlink" xfId="649" builtinId="9" hidden="1"/>
    <cellStyle name="Followed Hyperlink" xfId="651" builtinId="9" hidden="1"/>
    <cellStyle name="Followed Hyperlink" xfId="653" builtinId="9" hidden="1"/>
    <cellStyle name="Followed Hyperlink" xfId="655" builtinId="9" hidden="1"/>
    <cellStyle name="Followed Hyperlink" xfId="657" builtinId="9" hidden="1"/>
    <cellStyle name="Followed Hyperlink" xfId="659" builtinId="9" hidden="1"/>
    <cellStyle name="Followed Hyperlink" xfId="661" builtinId="9" hidden="1"/>
    <cellStyle name="Followed Hyperlink" xfId="663" builtinId="9" hidden="1"/>
    <cellStyle name="Followed Hyperlink" xfId="665" builtinId="9" hidden="1"/>
    <cellStyle name="Followed Hyperlink" xfId="667" builtinId="9" hidden="1"/>
    <cellStyle name="Followed Hyperlink" xfId="669" builtinId="9" hidden="1"/>
    <cellStyle name="Followed Hyperlink" xfId="671" builtinId="9" hidden="1"/>
    <cellStyle name="Followed Hyperlink" xfId="673" builtinId="9" hidden="1"/>
    <cellStyle name="Followed Hyperlink" xfId="675" builtinId="9" hidden="1"/>
    <cellStyle name="Followed Hyperlink" xfId="677" builtinId="9" hidden="1"/>
    <cellStyle name="Followed Hyperlink" xfId="679" builtinId="9" hidden="1"/>
    <cellStyle name="Followed Hyperlink" xfId="681" builtinId="9" hidden="1"/>
    <cellStyle name="Followed Hyperlink" xfId="683" builtinId="9" hidden="1"/>
    <cellStyle name="Followed Hyperlink" xfId="685" builtinId="9" hidden="1"/>
    <cellStyle name="Followed Hyperlink" xfId="687" builtinId="9" hidden="1"/>
    <cellStyle name="Followed Hyperlink" xfId="689" builtinId="9" hidden="1"/>
    <cellStyle name="Followed Hyperlink" xfId="691" builtinId="9" hidden="1"/>
    <cellStyle name="Followed Hyperlink" xfId="693" builtinId="9" hidden="1"/>
    <cellStyle name="Followed Hyperlink" xfId="695" builtinId="9" hidden="1"/>
    <cellStyle name="Followed Hyperlink" xfId="697" builtinId="9" hidden="1"/>
    <cellStyle name="Followed Hyperlink" xfId="699" builtinId="9" hidden="1"/>
    <cellStyle name="Followed Hyperlink" xfId="701" builtinId="9" hidden="1"/>
    <cellStyle name="Followed Hyperlink" xfId="703" builtinId="9" hidden="1"/>
    <cellStyle name="Followed Hyperlink" xfId="705" builtinId="9" hidden="1"/>
    <cellStyle name="Followed Hyperlink" xfId="707" builtinId="9" hidden="1"/>
    <cellStyle name="Followed Hyperlink" xfId="709" builtinId="9" hidden="1"/>
    <cellStyle name="Followed Hyperlink" xfId="711" builtinId="9" hidden="1"/>
    <cellStyle name="Followed Hyperlink" xfId="713" builtinId="9" hidden="1"/>
    <cellStyle name="Followed Hyperlink" xfId="715" builtinId="9" hidden="1"/>
    <cellStyle name="Followed Hyperlink" xfId="717" builtinId="9" hidden="1"/>
    <cellStyle name="Followed Hyperlink" xfId="719" builtinId="9" hidden="1"/>
    <cellStyle name="Followed Hyperlink" xfId="721" builtinId="9" hidden="1"/>
    <cellStyle name="Followed Hyperlink" xfId="723" builtinId="9" hidden="1"/>
    <cellStyle name="Followed Hyperlink" xfId="725" builtinId="9" hidden="1"/>
    <cellStyle name="Followed Hyperlink" xfId="727" builtinId="9" hidden="1"/>
    <cellStyle name="Followed Hyperlink" xfId="729" builtinId="9" hidden="1"/>
    <cellStyle name="Followed Hyperlink" xfId="731" builtinId="9" hidden="1"/>
    <cellStyle name="Followed Hyperlink" xfId="733" builtinId="9" hidden="1"/>
    <cellStyle name="Followed Hyperlink" xfId="735" builtinId="9" hidden="1"/>
    <cellStyle name="Followed Hyperlink" xfId="737" builtinId="9" hidden="1"/>
    <cellStyle name="Followed Hyperlink" xfId="739" builtinId="9" hidden="1"/>
    <cellStyle name="Followed Hyperlink" xfId="741" builtinId="9" hidden="1"/>
    <cellStyle name="Followed Hyperlink" xfId="743" builtinId="9" hidden="1"/>
    <cellStyle name="Followed Hyperlink" xfId="745" builtinId="9" hidden="1"/>
    <cellStyle name="Followed Hyperlink" xfId="747" builtinId="9" hidden="1"/>
    <cellStyle name="Followed Hyperlink" xfId="749" builtinId="9" hidden="1"/>
    <cellStyle name="Followed Hyperlink" xfId="751" builtinId="9" hidden="1"/>
    <cellStyle name="Followed Hyperlink" xfId="753" builtinId="9" hidden="1"/>
    <cellStyle name="Followed Hyperlink" xfId="755" builtinId="9" hidden="1"/>
    <cellStyle name="Followed Hyperlink" xfId="757" builtinId="9" hidden="1"/>
    <cellStyle name="Followed Hyperlink" xfId="759" builtinId="9" hidden="1"/>
    <cellStyle name="Followed Hyperlink" xfId="761" builtinId="9" hidden="1"/>
    <cellStyle name="Followed Hyperlink" xfId="763" builtinId="9" hidden="1"/>
    <cellStyle name="Followed Hyperlink" xfId="765" builtinId="9" hidden="1"/>
    <cellStyle name="Followed Hyperlink" xfId="767" builtinId="9" hidden="1"/>
    <cellStyle name="Followed Hyperlink" xfId="769" builtinId="9" hidden="1"/>
    <cellStyle name="Followed Hyperlink" xfId="771" builtinId="9" hidden="1"/>
    <cellStyle name="Followed Hyperlink" xfId="773" builtinId="9" hidden="1"/>
    <cellStyle name="Hyperlink" xfId="638" builtinId="8" hidden="1"/>
    <cellStyle name="Hyperlink" xfId="640" builtinId="8" hidden="1"/>
    <cellStyle name="Hyperlink" xfId="642" builtinId="8" hidden="1"/>
    <cellStyle name="Hyperlink" xfId="644" builtinId="8" hidden="1"/>
    <cellStyle name="Hyperlink" xfId="646" builtinId="8" hidden="1"/>
    <cellStyle name="Hyperlink" xfId="648" builtinId="8" hidden="1"/>
    <cellStyle name="Hyperlink" xfId="650" builtinId="8" hidden="1"/>
    <cellStyle name="Hyperlink" xfId="652" builtinId="8" hidden="1"/>
    <cellStyle name="Hyperlink" xfId="654" builtinId="8" hidden="1"/>
    <cellStyle name="Hyperlink" xfId="656" builtinId="8" hidden="1"/>
    <cellStyle name="Hyperlink" xfId="658" builtinId="8" hidden="1"/>
    <cellStyle name="Hyperlink" xfId="660" builtinId="8" hidden="1"/>
    <cellStyle name="Hyperlink" xfId="662" builtinId="8" hidden="1"/>
    <cellStyle name="Hyperlink" xfId="664" builtinId="8" hidden="1"/>
    <cellStyle name="Hyperlink" xfId="666" builtinId="8" hidden="1"/>
    <cellStyle name="Hyperlink" xfId="668" builtinId="8" hidden="1"/>
    <cellStyle name="Hyperlink" xfId="670" builtinId="8" hidden="1"/>
    <cellStyle name="Hyperlink" xfId="672" builtinId="8" hidden="1"/>
    <cellStyle name="Hyperlink" xfId="674" builtinId="8" hidden="1"/>
    <cellStyle name="Hyperlink" xfId="676" builtinId="8" hidden="1"/>
    <cellStyle name="Hyperlink" xfId="678" builtinId="8" hidden="1"/>
    <cellStyle name="Hyperlink" xfId="680" builtinId="8" hidden="1"/>
    <cellStyle name="Hyperlink" xfId="682" builtinId="8" hidden="1"/>
    <cellStyle name="Hyperlink" xfId="684" builtinId="8" hidden="1"/>
    <cellStyle name="Hyperlink" xfId="686" builtinId="8" hidden="1"/>
    <cellStyle name="Hyperlink" xfId="688" builtinId="8" hidden="1"/>
    <cellStyle name="Hyperlink" xfId="690" builtinId="8" hidden="1"/>
    <cellStyle name="Hyperlink" xfId="692" builtinId="8" hidden="1"/>
    <cellStyle name="Hyperlink" xfId="694" builtinId="8" hidden="1"/>
    <cellStyle name="Hyperlink" xfId="696" builtinId="8" hidden="1"/>
    <cellStyle name="Hyperlink" xfId="698" builtinId="8" hidden="1"/>
    <cellStyle name="Hyperlink" xfId="700" builtinId="8" hidden="1"/>
    <cellStyle name="Hyperlink" xfId="702" builtinId="8" hidden="1"/>
    <cellStyle name="Hyperlink" xfId="704" builtinId="8" hidden="1"/>
    <cellStyle name="Hyperlink" xfId="706" builtinId="8" hidden="1"/>
    <cellStyle name="Hyperlink" xfId="708" builtinId="8" hidden="1"/>
    <cellStyle name="Hyperlink" xfId="710" builtinId="8" hidden="1"/>
    <cellStyle name="Hyperlink" xfId="712" builtinId="8" hidden="1"/>
    <cellStyle name="Hyperlink" xfId="714" builtinId="8" hidden="1"/>
    <cellStyle name="Hyperlink" xfId="716" builtinId="8" hidden="1"/>
    <cellStyle name="Hyperlink" xfId="718" builtinId="8" hidden="1"/>
    <cellStyle name="Hyperlink" xfId="720" builtinId="8" hidden="1"/>
    <cellStyle name="Hyperlink" xfId="722" builtinId="8" hidden="1"/>
    <cellStyle name="Hyperlink" xfId="724" builtinId="8" hidden="1"/>
    <cellStyle name="Hyperlink" xfId="726" builtinId="8" hidden="1"/>
    <cellStyle name="Hyperlink" xfId="728" builtinId="8" hidden="1"/>
    <cellStyle name="Hyperlink" xfId="730" builtinId="8" hidden="1"/>
    <cellStyle name="Hyperlink" xfId="732" builtinId="8" hidden="1"/>
    <cellStyle name="Hyperlink" xfId="734" builtinId="8" hidden="1"/>
    <cellStyle name="Hyperlink" xfId="736" builtinId="8" hidden="1"/>
    <cellStyle name="Hyperlink" xfId="738" builtinId="8" hidden="1"/>
    <cellStyle name="Hyperlink" xfId="740" builtinId="8" hidden="1"/>
    <cellStyle name="Hyperlink" xfId="742" builtinId="8" hidden="1"/>
    <cellStyle name="Hyperlink" xfId="744" builtinId="8" hidden="1"/>
    <cellStyle name="Hyperlink" xfId="746" builtinId="8" hidden="1"/>
    <cellStyle name="Hyperlink" xfId="748" builtinId="8" hidden="1"/>
    <cellStyle name="Hyperlink" xfId="750" builtinId="8" hidden="1"/>
    <cellStyle name="Hyperlink" xfId="752" builtinId="8" hidden="1"/>
    <cellStyle name="Hyperlink" xfId="754" builtinId="8" hidden="1"/>
    <cellStyle name="Hyperlink" xfId="756" builtinId="8" hidden="1"/>
    <cellStyle name="Hyperlink" xfId="758" builtinId="8" hidden="1"/>
    <cellStyle name="Hyperlink" xfId="760" builtinId="8" hidden="1"/>
    <cellStyle name="Hyperlink" xfId="762" builtinId="8" hidden="1"/>
    <cellStyle name="Hyperlink" xfId="764" builtinId="8" hidden="1"/>
    <cellStyle name="Hyperlink" xfId="766" builtinId="8" hidden="1"/>
    <cellStyle name="Hyperlink" xfId="768" builtinId="8" hidden="1"/>
    <cellStyle name="Hyperlink" xfId="770" builtinId="8" hidden="1"/>
    <cellStyle name="Hyperlink" xfId="772" builtinId="8" hidden="1"/>
    <cellStyle name="Millares 2" xfId="363" xr:uid="{00000000-0005-0000-0000-000073020000}"/>
    <cellStyle name="Millares 2 2" xfId="613" xr:uid="{00000000-0005-0000-0000-000074020000}"/>
    <cellStyle name="Millares 3" xfId="775" xr:uid="{00000000-0005-0000-0000-000075020000}"/>
    <cellStyle name="Normal" xfId="0" builtinId="0"/>
    <cellStyle name="Normal 2" xfId="360" xr:uid="{00000000-0005-0000-0000-000078020000}"/>
    <cellStyle name="Normal 2 10" xfId="27" xr:uid="{00000000-0005-0000-0000-000079020000}"/>
    <cellStyle name="Normal 2 100" xfId="294" xr:uid="{00000000-0005-0000-0000-00007A020000}"/>
    <cellStyle name="Normal 2 101" xfId="297" xr:uid="{00000000-0005-0000-0000-00007B020000}"/>
    <cellStyle name="Normal 2 102" xfId="300" xr:uid="{00000000-0005-0000-0000-00007C020000}"/>
    <cellStyle name="Normal 2 103" xfId="303" xr:uid="{00000000-0005-0000-0000-00007D020000}"/>
    <cellStyle name="Normal 2 104" xfId="306" xr:uid="{00000000-0005-0000-0000-00007E020000}"/>
    <cellStyle name="Normal 2 105" xfId="309" xr:uid="{00000000-0005-0000-0000-00007F020000}"/>
    <cellStyle name="Normal 2 106" xfId="312" xr:uid="{00000000-0005-0000-0000-000080020000}"/>
    <cellStyle name="Normal 2 107" xfId="315" xr:uid="{00000000-0005-0000-0000-000081020000}"/>
    <cellStyle name="Normal 2 108" xfId="318" xr:uid="{00000000-0005-0000-0000-000082020000}"/>
    <cellStyle name="Normal 2 109" xfId="321" xr:uid="{00000000-0005-0000-0000-000083020000}"/>
    <cellStyle name="Normal 2 11" xfId="30" xr:uid="{00000000-0005-0000-0000-000084020000}"/>
    <cellStyle name="Normal 2 110" xfId="324" xr:uid="{00000000-0005-0000-0000-000085020000}"/>
    <cellStyle name="Normal 2 111" xfId="327" xr:uid="{00000000-0005-0000-0000-000086020000}"/>
    <cellStyle name="Normal 2 112" xfId="330" xr:uid="{00000000-0005-0000-0000-000087020000}"/>
    <cellStyle name="Normal 2 113" xfId="333" xr:uid="{00000000-0005-0000-0000-000088020000}"/>
    <cellStyle name="Normal 2 114" xfId="336" xr:uid="{00000000-0005-0000-0000-000089020000}"/>
    <cellStyle name="Normal 2 115" xfId="339" xr:uid="{00000000-0005-0000-0000-00008A020000}"/>
    <cellStyle name="Normal 2 116" xfId="342" xr:uid="{00000000-0005-0000-0000-00008B020000}"/>
    <cellStyle name="Normal 2 117" xfId="345" xr:uid="{00000000-0005-0000-0000-00008C020000}"/>
    <cellStyle name="Normal 2 118" xfId="348" xr:uid="{00000000-0005-0000-0000-00008D020000}"/>
    <cellStyle name="Normal 2 119" xfId="351" xr:uid="{00000000-0005-0000-0000-00008E020000}"/>
    <cellStyle name="Normal 2 12" xfId="33" xr:uid="{00000000-0005-0000-0000-00008F020000}"/>
    <cellStyle name="Normal 2 120" xfId="354" xr:uid="{00000000-0005-0000-0000-000090020000}"/>
    <cellStyle name="Normal 2 121" xfId="610" xr:uid="{00000000-0005-0000-0000-000091020000}"/>
    <cellStyle name="Normal 2 13" xfId="36" xr:uid="{00000000-0005-0000-0000-000092020000}"/>
    <cellStyle name="Normal 2 14" xfId="39" xr:uid="{00000000-0005-0000-0000-000093020000}"/>
    <cellStyle name="Normal 2 15" xfId="42" xr:uid="{00000000-0005-0000-0000-000094020000}"/>
    <cellStyle name="Normal 2 16" xfId="45" xr:uid="{00000000-0005-0000-0000-000095020000}"/>
    <cellStyle name="Normal 2 17" xfId="48" xr:uid="{00000000-0005-0000-0000-000096020000}"/>
    <cellStyle name="Normal 2 18" xfId="51" xr:uid="{00000000-0005-0000-0000-000097020000}"/>
    <cellStyle name="Normal 2 19" xfId="54" xr:uid="{00000000-0005-0000-0000-000098020000}"/>
    <cellStyle name="Normal 2 2" xfId="3" xr:uid="{00000000-0005-0000-0000-000099020000}"/>
    <cellStyle name="Normal 2 20" xfId="57" xr:uid="{00000000-0005-0000-0000-00009A020000}"/>
    <cellStyle name="Normal 2 21" xfId="60" xr:uid="{00000000-0005-0000-0000-00009B020000}"/>
    <cellStyle name="Normal 2 22" xfId="63" xr:uid="{00000000-0005-0000-0000-00009C020000}"/>
    <cellStyle name="Normal 2 23" xfId="66" xr:uid="{00000000-0005-0000-0000-00009D020000}"/>
    <cellStyle name="Normal 2 24" xfId="69" xr:uid="{00000000-0005-0000-0000-00009E020000}"/>
    <cellStyle name="Normal 2 25" xfId="72" xr:uid="{00000000-0005-0000-0000-00009F020000}"/>
    <cellStyle name="Normal 2 26" xfId="75" xr:uid="{00000000-0005-0000-0000-0000A0020000}"/>
    <cellStyle name="Normal 2 27" xfId="78" xr:uid="{00000000-0005-0000-0000-0000A1020000}"/>
    <cellStyle name="Normal 2 28" xfId="81" xr:uid="{00000000-0005-0000-0000-0000A2020000}"/>
    <cellStyle name="Normal 2 29" xfId="84" xr:uid="{00000000-0005-0000-0000-0000A3020000}"/>
    <cellStyle name="Normal 2 3" xfId="6" xr:uid="{00000000-0005-0000-0000-0000A4020000}"/>
    <cellStyle name="Normal 2 30" xfId="87" xr:uid="{00000000-0005-0000-0000-0000A5020000}"/>
    <cellStyle name="Normal 2 31" xfId="90" xr:uid="{00000000-0005-0000-0000-0000A6020000}"/>
    <cellStyle name="Normal 2 32" xfId="93" xr:uid="{00000000-0005-0000-0000-0000A7020000}"/>
    <cellStyle name="Normal 2 33" xfId="96" xr:uid="{00000000-0005-0000-0000-0000A8020000}"/>
    <cellStyle name="Normal 2 34" xfId="99" xr:uid="{00000000-0005-0000-0000-0000A9020000}"/>
    <cellStyle name="Normal 2 35" xfId="102" xr:uid="{00000000-0005-0000-0000-0000AA020000}"/>
    <cellStyle name="Normal 2 36" xfId="105" xr:uid="{00000000-0005-0000-0000-0000AB020000}"/>
    <cellStyle name="Normal 2 37" xfId="108" xr:uid="{00000000-0005-0000-0000-0000AC020000}"/>
    <cellStyle name="Normal 2 38" xfId="111" xr:uid="{00000000-0005-0000-0000-0000AD020000}"/>
    <cellStyle name="Normal 2 39" xfId="114" xr:uid="{00000000-0005-0000-0000-0000AE020000}"/>
    <cellStyle name="Normal 2 4" xfId="9" xr:uid="{00000000-0005-0000-0000-0000AF020000}"/>
    <cellStyle name="Normal 2 40" xfId="117" xr:uid="{00000000-0005-0000-0000-0000B0020000}"/>
    <cellStyle name="Normal 2 41" xfId="120" xr:uid="{00000000-0005-0000-0000-0000B1020000}"/>
    <cellStyle name="Normal 2 42" xfId="123" xr:uid="{00000000-0005-0000-0000-0000B2020000}"/>
    <cellStyle name="Normal 2 43" xfId="126" xr:uid="{00000000-0005-0000-0000-0000B3020000}"/>
    <cellStyle name="Normal 2 44" xfId="129" xr:uid="{00000000-0005-0000-0000-0000B4020000}"/>
    <cellStyle name="Normal 2 45" xfId="132" xr:uid="{00000000-0005-0000-0000-0000B5020000}"/>
    <cellStyle name="Normal 2 46" xfId="135" xr:uid="{00000000-0005-0000-0000-0000B6020000}"/>
    <cellStyle name="Normal 2 47" xfId="138" xr:uid="{00000000-0005-0000-0000-0000B7020000}"/>
    <cellStyle name="Normal 2 48" xfId="141" xr:uid="{00000000-0005-0000-0000-0000B8020000}"/>
    <cellStyle name="Normal 2 49" xfId="144" xr:uid="{00000000-0005-0000-0000-0000B9020000}"/>
    <cellStyle name="Normal 2 5" xfId="12" xr:uid="{00000000-0005-0000-0000-0000BA020000}"/>
    <cellStyle name="Normal 2 50" xfId="147" xr:uid="{00000000-0005-0000-0000-0000BB020000}"/>
    <cellStyle name="Normal 2 51" xfId="150" xr:uid="{00000000-0005-0000-0000-0000BC020000}"/>
    <cellStyle name="Normal 2 52" xfId="153" xr:uid="{00000000-0005-0000-0000-0000BD020000}"/>
    <cellStyle name="Normal 2 53" xfId="155" xr:uid="{00000000-0005-0000-0000-0000BE020000}"/>
    <cellStyle name="Normal 2 54" xfId="157" xr:uid="{00000000-0005-0000-0000-0000BF020000}"/>
    <cellStyle name="Normal 2 55" xfId="160" xr:uid="{00000000-0005-0000-0000-0000C0020000}"/>
    <cellStyle name="Normal 2 56" xfId="163" xr:uid="{00000000-0005-0000-0000-0000C1020000}"/>
    <cellStyle name="Normal 2 57" xfId="166" xr:uid="{00000000-0005-0000-0000-0000C2020000}"/>
    <cellStyle name="Normal 2 58" xfId="169" xr:uid="{00000000-0005-0000-0000-0000C3020000}"/>
    <cellStyle name="Normal 2 59" xfId="172" xr:uid="{00000000-0005-0000-0000-0000C4020000}"/>
    <cellStyle name="Normal 2 6" xfId="15" xr:uid="{00000000-0005-0000-0000-0000C5020000}"/>
    <cellStyle name="Normal 2 60" xfId="175" xr:uid="{00000000-0005-0000-0000-0000C6020000}"/>
    <cellStyle name="Normal 2 61" xfId="178" xr:uid="{00000000-0005-0000-0000-0000C7020000}"/>
    <cellStyle name="Normal 2 62" xfId="181" xr:uid="{00000000-0005-0000-0000-0000C8020000}"/>
    <cellStyle name="Normal 2 63" xfId="184" xr:uid="{00000000-0005-0000-0000-0000C9020000}"/>
    <cellStyle name="Normal 2 64" xfId="187" xr:uid="{00000000-0005-0000-0000-0000CA020000}"/>
    <cellStyle name="Normal 2 65" xfId="189" xr:uid="{00000000-0005-0000-0000-0000CB020000}"/>
    <cellStyle name="Normal 2 66" xfId="192" xr:uid="{00000000-0005-0000-0000-0000CC020000}"/>
    <cellStyle name="Normal 2 67" xfId="195" xr:uid="{00000000-0005-0000-0000-0000CD020000}"/>
    <cellStyle name="Normal 2 68" xfId="198" xr:uid="{00000000-0005-0000-0000-0000CE020000}"/>
    <cellStyle name="Normal 2 69" xfId="201" xr:uid="{00000000-0005-0000-0000-0000CF020000}"/>
    <cellStyle name="Normal 2 7" xfId="18" xr:uid="{00000000-0005-0000-0000-0000D0020000}"/>
    <cellStyle name="Normal 2 70" xfId="204" xr:uid="{00000000-0005-0000-0000-0000D1020000}"/>
    <cellStyle name="Normal 2 71" xfId="207" xr:uid="{00000000-0005-0000-0000-0000D2020000}"/>
    <cellStyle name="Normal 2 72" xfId="210" xr:uid="{00000000-0005-0000-0000-0000D3020000}"/>
    <cellStyle name="Normal 2 73" xfId="213" xr:uid="{00000000-0005-0000-0000-0000D4020000}"/>
    <cellStyle name="Normal 2 74" xfId="216" xr:uid="{00000000-0005-0000-0000-0000D5020000}"/>
    <cellStyle name="Normal 2 75" xfId="219" xr:uid="{00000000-0005-0000-0000-0000D6020000}"/>
    <cellStyle name="Normal 2 76" xfId="222" xr:uid="{00000000-0005-0000-0000-0000D7020000}"/>
    <cellStyle name="Normal 2 77" xfId="225" xr:uid="{00000000-0005-0000-0000-0000D8020000}"/>
    <cellStyle name="Normal 2 78" xfId="228" xr:uid="{00000000-0005-0000-0000-0000D9020000}"/>
    <cellStyle name="Normal 2 79" xfId="231" xr:uid="{00000000-0005-0000-0000-0000DA020000}"/>
    <cellStyle name="Normal 2 8" xfId="21" xr:uid="{00000000-0005-0000-0000-0000DB020000}"/>
    <cellStyle name="Normal 2 80" xfId="234" xr:uid="{00000000-0005-0000-0000-0000DC020000}"/>
    <cellStyle name="Normal 2 81" xfId="237" xr:uid="{00000000-0005-0000-0000-0000DD020000}"/>
    <cellStyle name="Normal 2 82" xfId="240" xr:uid="{00000000-0005-0000-0000-0000DE020000}"/>
    <cellStyle name="Normal 2 83" xfId="243" xr:uid="{00000000-0005-0000-0000-0000DF020000}"/>
    <cellStyle name="Normal 2 84" xfId="246" xr:uid="{00000000-0005-0000-0000-0000E0020000}"/>
    <cellStyle name="Normal 2 85" xfId="249" xr:uid="{00000000-0005-0000-0000-0000E1020000}"/>
    <cellStyle name="Normal 2 86" xfId="252" xr:uid="{00000000-0005-0000-0000-0000E2020000}"/>
    <cellStyle name="Normal 2 87" xfId="255" xr:uid="{00000000-0005-0000-0000-0000E3020000}"/>
    <cellStyle name="Normal 2 88" xfId="258" xr:uid="{00000000-0005-0000-0000-0000E4020000}"/>
    <cellStyle name="Normal 2 89" xfId="261" xr:uid="{00000000-0005-0000-0000-0000E5020000}"/>
    <cellStyle name="Normal 2 9" xfId="24" xr:uid="{00000000-0005-0000-0000-0000E6020000}"/>
    <cellStyle name="Normal 2 90" xfId="264" xr:uid="{00000000-0005-0000-0000-0000E7020000}"/>
    <cellStyle name="Normal 2 91" xfId="267" xr:uid="{00000000-0005-0000-0000-0000E8020000}"/>
    <cellStyle name="Normal 2 92" xfId="270" xr:uid="{00000000-0005-0000-0000-0000E9020000}"/>
    <cellStyle name="Normal 2 93" xfId="273" xr:uid="{00000000-0005-0000-0000-0000EA020000}"/>
    <cellStyle name="Normal 2 94" xfId="276" xr:uid="{00000000-0005-0000-0000-0000EB020000}"/>
    <cellStyle name="Normal 2 95" xfId="279" xr:uid="{00000000-0005-0000-0000-0000EC020000}"/>
    <cellStyle name="Normal 2 96" xfId="282" xr:uid="{00000000-0005-0000-0000-0000ED020000}"/>
    <cellStyle name="Normal 2 97" xfId="285" xr:uid="{00000000-0005-0000-0000-0000EE020000}"/>
    <cellStyle name="Normal 2 98" xfId="288" xr:uid="{00000000-0005-0000-0000-0000EF020000}"/>
    <cellStyle name="Normal 2 99" xfId="291" xr:uid="{00000000-0005-0000-0000-0000F0020000}"/>
    <cellStyle name="Normal 3" xfId="358" xr:uid="{00000000-0005-0000-0000-0000F1020000}"/>
    <cellStyle name="Normal 3 2" xfId="608" xr:uid="{00000000-0005-0000-0000-0000F2020000}"/>
    <cellStyle name="Normal 3 3" xfId="626" xr:uid="{00000000-0005-0000-0000-0000F3020000}"/>
    <cellStyle name="Normal 4" xfId="367" xr:uid="{00000000-0005-0000-0000-0000F4020000}"/>
    <cellStyle name="Normal 4 2" xfId="541" xr:uid="{00000000-0005-0000-0000-0000F5020000}"/>
    <cellStyle name="Normal 4 3" xfId="629" xr:uid="{00000000-0005-0000-0000-0000F6020000}"/>
    <cellStyle name="Normal 5" xfId="366" xr:uid="{00000000-0005-0000-0000-0000F7020000}"/>
    <cellStyle name="Normal 5 2" xfId="632" xr:uid="{00000000-0005-0000-0000-0000F8020000}"/>
    <cellStyle name="Normal 6" xfId="617" xr:uid="{00000000-0005-0000-0000-0000F9020000}"/>
    <cellStyle name="Normal 6 2" xfId="635" xr:uid="{00000000-0005-0000-0000-0000FA020000}"/>
    <cellStyle name="Normal 7" xfId="620" xr:uid="{00000000-0005-0000-0000-0000FB020000}"/>
    <cellStyle name="Normal 8" xfId="623" xr:uid="{00000000-0005-0000-0000-0000FC020000}"/>
    <cellStyle name="Normal 9" xfId="774" xr:uid="{00000000-0005-0000-0000-0000FD020000}"/>
    <cellStyle name="Percent 2" xfId="364" xr:uid="{00000000-0005-0000-0000-0000FE020000}"/>
    <cellStyle name="Percent 2 2" xfId="614" xr:uid="{00000000-0005-0000-0000-0000FF020000}"/>
    <cellStyle name="Percent 2 3" xfId="631" xr:uid="{00000000-0005-0000-0000-000000030000}"/>
    <cellStyle name="Percent 3" xfId="365" xr:uid="{00000000-0005-0000-0000-000001030000}"/>
    <cellStyle name="Percent 3 2" xfId="615" xr:uid="{00000000-0005-0000-0000-000002030000}"/>
    <cellStyle name="Percent 3 3" xfId="634" xr:uid="{00000000-0005-0000-0000-000003030000}"/>
    <cellStyle name="Percent 4" xfId="607" xr:uid="{00000000-0005-0000-0000-000004030000}"/>
    <cellStyle name="Percent 4 2" xfId="637" xr:uid="{00000000-0005-0000-0000-000005030000}"/>
    <cellStyle name="Percent 5" xfId="622" xr:uid="{00000000-0005-0000-0000-000006030000}"/>
    <cellStyle name="Percent 6" xfId="625" xr:uid="{00000000-0005-0000-0000-000007030000}"/>
    <cellStyle name="Porcentaje 2" xfId="776" xr:uid="{00000000-0005-0000-0000-000008030000}"/>
  </cellStyles>
  <dxfs count="29"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 patternType="solid">
          <bgColor rgb="FFFF000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</dxfs>
  <tableStyles count="0" defaultTableStyle="TableStyleMedium9" defaultPivotStyle="PivotStyleLight16"/>
  <colors>
    <mruColors>
      <color rgb="FF3399FF"/>
      <color rgb="FF0079C9"/>
      <color rgb="FF00335B"/>
      <color rgb="FFAE9962"/>
      <color rgb="FF008789"/>
      <color rgb="FF939905"/>
      <color rgb="FF007A3D"/>
      <color rgb="FFB1B3B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microsoft.com/office/2006/relationships/vbaProject" Target="vbaProject.bin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fmlaLink="$I$22"/>
</file>

<file path=xl/ctrlProps/ctrlProp2.xml><?xml version="1.0" encoding="utf-8"?>
<formControlPr xmlns="http://schemas.microsoft.com/office/spreadsheetml/2009/9/main" objectType="CheckBox" fmlaLink="$I$24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Essential 50'!A1"/><Relationship Id="rId2" Type="http://schemas.openxmlformats.org/officeDocument/2006/relationships/hyperlink" Target="#'Essential 100'!A1"/><Relationship Id="rId1" Type="http://schemas.openxmlformats.org/officeDocument/2006/relationships/hyperlink" Target="#'Essential 500'!A1"/><Relationship Id="rId6" Type="http://schemas.openxmlformats.org/officeDocument/2006/relationships/image" Target="../media/image1.png"/><Relationship Id="rId5" Type="http://schemas.openxmlformats.org/officeDocument/2006/relationships/hyperlink" Target="#'Essential 1000'!A1"/><Relationship Id="rId4" Type="http://schemas.openxmlformats.org/officeDocument/2006/relationships/hyperlink" Target="#'Resumen tarifas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.emf"/><Relationship Id="rId1" Type="http://schemas.openxmlformats.org/officeDocument/2006/relationships/hyperlink" Target="#'INGRESO DE DATOS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hyperlink" Target="#'INGRESO DE DATOS'!A1"/><Relationship Id="rId4" Type="http://schemas.openxmlformats.org/officeDocument/2006/relationships/image" Target="../media/image4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.png"/><Relationship Id="rId1" Type="http://schemas.openxmlformats.org/officeDocument/2006/relationships/hyperlink" Target="#'INGRESO DE DATOS'!A1"/><Relationship Id="rId4" Type="http://schemas.openxmlformats.org/officeDocument/2006/relationships/image" Target="../media/image6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1.png"/><Relationship Id="rId1" Type="http://schemas.openxmlformats.org/officeDocument/2006/relationships/hyperlink" Target="#'INGRESO DE DATOS'!A1"/><Relationship Id="rId4" Type="http://schemas.openxmlformats.org/officeDocument/2006/relationships/image" Target="../media/image8.jp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1.png"/><Relationship Id="rId1" Type="http://schemas.openxmlformats.org/officeDocument/2006/relationships/hyperlink" Target="#'INGRESO DE DATOS'!A1"/><Relationship Id="rId4" Type="http://schemas.openxmlformats.org/officeDocument/2006/relationships/image" Target="../media/image10.jp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INGRESO DE DATO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39286</xdr:colOff>
      <xdr:row>30</xdr:row>
      <xdr:rowOff>141288</xdr:rowOff>
    </xdr:from>
    <xdr:to>
      <xdr:col>5</xdr:col>
      <xdr:colOff>305986</xdr:colOff>
      <xdr:row>38</xdr:row>
      <xdr:rowOff>141288</xdr:rowOff>
    </xdr:to>
    <xdr:sp macro="" textlink="">
      <xdr:nvSpPr>
        <xdr:cNvPr id="3090" name="Oval 1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120C0000}"/>
            </a:ext>
          </a:extLst>
        </xdr:cNvPr>
        <xdr:cNvSpPr>
          <a:spLocks noChangeArrowheads="1"/>
        </xdr:cNvSpPr>
      </xdr:nvSpPr>
      <xdr:spPr bwMode="auto">
        <a:xfrm>
          <a:off x="5855886" y="7088188"/>
          <a:ext cx="1828800" cy="1828800"/>
        </a:xfrm>
        <a:prstGeom prst="ellipse">
          <a:avLst/>
        </a:prstGeom>
        <a:solidFill>
          <a:srgbClr val="F1EFEB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marL="0" indent="0" algn="ctr" rtl="0">
            <a:defRPr sz="1000"/>
          </a:pPr>
          <a:r>
            <a:rPr lang="es-ES" sz="1400" b="0" i="0" u="none" strike="noStrike" baseline="0">
              <a:solidFill>
                <a:srgbClr val="002060"/>
              </a:solidFill>
              <a:latin typeface="Arial"/>
              <a:ea typeface="+mn-ea"/>
              <a:cs typeface="Arial"/>
            </a:rPr>
            <a:t>Essential</a:t>
          </a:r>
        </a:p>
        <a:p>
          <a:pPr marL="0" indent="0" algn="ctr" rtl="0">
            <a:defRPr sz="1000"/>
          </a:pPr>
          <a:r>
            <a:rPr lang="es-ES" sz="1400" b="0" i="0" u="none" strike="noStrike" baseline="0">
              <a:solidFill>
                <a:srgbClr val="002060"/>
              </a:solidFill>
              <a:latin typeface="Arial"/>
              <a:ea typeface="+mn-ea"/>
              <a:cs typeface="Arial"/>
            </a:rPr>
            <a:t>500</a:t>
          </a:r>
        </a:p>
      </xdr:txBody>
    </xdr:sp>
    <xdr:clientData/>
  </xdr:twoCellAnchor>
  <xdr:twoCellAnchor editAs="absolute">
    <xdr:from>
      <xdr:col>5</xdr:col>
      <xdr:colOff>706502</xdr:colOff>
      <xdr:row>30</xdr:row>
      <xdr:rowOff>141288</xdr:rowOff>
    </xdr:from>
    <xdr:to>
      <xdr:col>6</xdr:col>
      <xdr:colOff>973202</xdr:colOff>
      <xdr:row>38</xdr:row>
      <xdr:rowOff>141288</xdr:rowOff>
    </xdr:to>
    <xdr:sp macro="" textlink="">
      <xdr:nvSpPr>
        <xdr:cNvPr id="3096" name="Oval 2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180C0000}"/>
            </a:ext>
          </a:extLst>
        </xdr:cNvPr>
        <xdr:cNvSpPr>
          <a:spLocks noChangeArrowheads="1"/>
        </xdr:cNvSpPr>
      </xdr:nvSpPr>
      <xdr:spPr bwMode="auto">
        <a:xfrm>
          <a:off x="8085202" y="7088188"/>
          <a:ext cx="1828800" cy="1828800"/>
        </a:xfrm>
        <a:prstGeom prst="ellipse">
          <a:avLst/>
        </a:prstGeom>
        <a:solidFill>
          <a:srgbClr val="740937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marL="0" indent="0" algn="ctr" rtl="0">
            <a:defRPr sz="1000"/>
          </a:pPr>
          <a:endParaRPr lang="es-ES" sz="1400" b="0" i="0" u="none" strike="noStrike" baseline="0">
            <a:solidFill>
              <a:srgbClr val="FFFFFF"/>
            </a:solidFill>
            <a:latin typeface="Arial"/>
            <a:ea typeface="+mn-ea"/>
            <a:cs typeface="Arial"/>
          </a:endParaRPr>
        </a:p>
        <a:p>
          <a:pPr marL="0" indent="0" algn="ctr" rtl="0">
            <a:defRPr sz="1000"/>
          </a:pPr>
          <a:r>
            <a:rPr lang="es-ES" sz="1400" b="0" i="0" u="none" strike="noStrike" baseline="0">
              <a:solidFill>
                <a:srgbClr val="FFFFFF"/>
              </a:solidFill>
              <a:latin typeface="Arial"/>
              <a:ea typeface="+mn-ea"/>
              <a:cs typeface="Arial"/>
            </a:rPr>
            <a:t>Essential </a:t>
          </a:r>
        </a:p>
        <a:p>
          <a:pPr marL="0" indent="0" algn="ctr" rtl="0">
            <a:defRPr sz="1000"/>
          </a:pPr>
          <a:r>
            <a:rPr lang="es-ES" sz="1400" b="0" i="0" u="none" strike="noStrike" baseline="0">
              <a:solidFill>
                <a:srgbClr val="FFFFFF"/>
              </a:solidFill>
              <a:latin typeface="Arial"/>
              <a:ea typeface="+mn-ea"/>
              <a:cs typeface="Arial"/>
            </a:rPr>
            <a:t>100</a:t>
          </a:r>
        </a:p>
        <a:p>
          <a:pPr marL="0" indent="0" algn="ctr" rtl="0">
            <a:defRPr sz="1000"/>
          </a:pPr>
          <a:endParaRPr lang="es-ES" sz="1400" b="0" i="0" u="none" strike="noStrike" baseline="0">
            <a:solidFill>
              <a:srgbClr val="FFFFFF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 editAs="absolute">
    <xdr:from>
      <xdr:col>6</xdr:col>
      <xdr:colOff>1373718</xdr:colOff>
      <xdr:row>30</xdr:row>
      <xdr:rowOff>141288</xdr:rowOff>
    </xdr:from>
    <xdr:to>
      <xdr:col>7</xdr:col>
      <xdr:colOff>726018</xdr:colOff>
      <xdr:row>38</xdr:row>
      <xdr:rowOff>141288</xdr:rowOff>
    </xdr:to>
    <xdr:sp macro="" textlink="">
      <xdr:nvSpPr>
        <xdr:cNvPr id="3100" name="Oval 2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1C0C0000}"/>
            </a:ext>
          </a:extLst>
        </xdr:cNvPr>
        <xdr:cNvSpPr>
          <a:spLocks noChangeArrowheads="1"/>
        </xdr:cNvSpPr>
      </xdr:nvSpPr>
      <xdr:spPr bwMode="auto">
        <a:xfrm>
          <a:off x="10314518" y="7088188"/>
          <a:ext cx="1828800" cy="1828800"/>
        </a:xfrm>
        <a:prstGeom prst="ellipse">
          <a:avLst/>
        </a:prstGeom>
        <a:solidFill>
          <a:srgbClr val="8A2900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marL="0" indent="0" algn="ctr" rtl="0">
            <a:defRPr sz="1000"/>
          </a:pPr>
          <a:r>
            <a:rPr lang="es-ES" sz="1400" b="0" i="0" u="none" strike="noStrike" baseline="0">
              <a:solidFill>
                <a:schemeClr val="bg1"/>
              </a:solidFill>
              <a:latin typeface="Arial"/>
              <a:ea typeface="+mn-ea"/>
              <a:cs typeface="Arial"/>
            </a:rPr>
            <a:t>Essential</a:t>
          </a:r>
        </a:p>
        <a:p>
          <a:pPr marL="0" indent="0" algn="ctr" rtl="0">
            <a:defRPr sz="1000"/>
          </a:pPr>
          <a:r>
            <a:rPr lang="es-ES" sz="1400" b="0" i="0" u="none" strike="noStrike" baseline="0">
              <a:solidFill>
                <a:schemeClr val="bg1"/>
              </a:solidFill>
              <a:latin typeface="Arial"/>
              <a:ea typeface="+mn-ea"/>
              <a:cs typeface="Arial"/>
            </a:rPr>
            <a:t> 50</a:t>
          </a:r>
        </a:p>
      </xdr:txBody>
    </xdr:sp>
    <xdr:clientData/>
  </xdr:twoCellAnchor>
  <xdr:twoCellAnchor>
    <xdr:from>
      <xdr:col>3</xdr:col>
      <xdr:colOff>1196791</xdr:colOff>
      <xdr:row>39</xdr:row>
      <xdr:rowOff>221327</xdr:rowOff>
    </xdr:from>
    <xdr:to>
      <xdr:col>6</xdr:col>
      <xdr:colOff>1510636</xdr:colOff>
      <xdr:row>42</xdr:row>
      <xdr:rowOff>122901</xdr:rowOff>
    </xdr:to>
    <xdr:sp macro="" textlink="">
      <xdr:nvSpPr>
        <xdr:cNvPr id="3106" name="Text Box 3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220C0000}"/>
            </a:ext>
          </a:extLst>
        </xdr:cNvPr>
        <xdr:cNvSpPr txBox="1">
          <a:spLocks noChangeArrowheads="1"/>
        </xdr:cNvSpPr>
      </xdr:nvSpPr>
      <xdr:spPr bwMode="auto">
        <a:xfrm>
          <a:off x="5451291" y="9225627"/>
          <a:ext cx="5000145" cy="587374"/>
        </a:xfrm>
        <a:prstGeom prst="rect">
          <a:avLst/>
        </a:prstGeom>
        <a:solidFill>
          <a:srgbClr val="0070C0"/>
        </a:solidFill>
        <a:ln w="38100">
          <a:noFill/>
          <a:miter lim="800000"/>
          <a:headEnd/>
          <a:tailEnd/>
        </a:ln>
        <a:effectLst/>
      </xdr:spPr>
      <xdr:txBody>
        <a:bodyPr vertOverflow="clip" wrap="square" lIns="45720" tIns="32004" rIns="45720" bIns="32004" anchor="ctr" upright="1"/>
        <a:lstStyle/>
        <a:p>
          <a:pPr marL="0" indent="0" algn="ctr" rtl="0">
            <a:defRPr sz="1000"/>
          </a:pPr>
          <a:r>
            <a:rPr lang="es-ES" sz="1600" b="1" i="0" u="none" strike="noStrike" baseline="0">
              <a:solidFill>
                <a:schemeClr val="bg1"/>
              </a:solidFill>
              <a:latin typeface="Microsoft Sans Serif"/>
              <a:ea typeface="+mn-ea"/>
              <a:cs typeface="Microsoft Sans Serif"/>
            </a:rPr>
            <a:t>VER RESUMEN DE TARIFAS</a:t>
          </a:r>
        </a:p>
      </xdr:txBody>
    </xdr:sp>
    <xdr:clientData fPrintsWithSheet="0"/>
  </xdr:twoCellAnchor>
  <xdr:twoCellAnchor editAs="absolute">
    <xdr:from>
      <xdr:col>2</xdr:col>
      <xdr:colOff>934170</xdr:colOff>
      <xdr:row>30</xdr:row>
      <xdr:rowOff>141288</xdr:rowOff>
    </xdr:from>
    <xdr:to>
      <xdr:col>3</xdr:col>
      <xdr:colOff>1200870</xdr:colOff>
      <xdr:row>38</xdr:row>
      <xdr:rowOff>141288</xdr:rowOff>
    </xdr:to>
    <xdr:sp macro="" textlink="">
      <xdr:nvSpPr>
        <xdr:cNvPr id="12" name="Oval 2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>
          <a:spLocks noChangeArrowheads="1"/>
        </xdr:cNvSpPr>
      </xdr:nvSpPr>
      <xdr:spPr bwMode="auto">
        <a:xfrm>
          <a:off x="3626570" y="7088188"/>
          <a:ext cx="1828800" cy="1828800"/>
        </a:xfrm>
        <a:prstGeom prst="ellipse">
          <a:avLst/>
        </a:prstGeom>
        <a:solidFill>
          <a:srgbClr val="0D1846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marL="0" indent="0" algn="ctr" rtl="0">
            <a:defRPr sz="1000"/>
          </a:pPr>
          <a:r>
            <a:rPr lang="es-ES" sz="1400" b="0" i="0" u="none" strike="noStrike" baseline="0">
              <a:solidFill>
                <a:srgbClr val="FFFFFF"/>
              </a:solidFill>
              <a:latin typeface="Arial"/>
              <a:ea typeface="+mn-ea"/>
              <a:cs typeface="Arial"/>
            </a:rPr>
            <a:t>Essential</a:t>
          </a:r>
        </a:p>
        <a:p>
          <a:pPr marL="0" indent="0" algn="ctr" rtl="0">
            <a:defRPr sz="1000"/>
          </a:pPr>
          <a:r>
            <a:rPr lang="es-ES" sz="1400" b="0" i="0" u="none" strike="noStrike" baseline="0">
              <a:solidFill>
                <a:srgbClr val="FFFFFF"/>
              </a:solidFill>
              <a:latin typeface="Arial"/>
              <a:ea typeface="+mn-ea"/>
              <a:cs typeface="Arial"/>
            </a:rPr>
            <a:t> 1000</a:t>
          </a:r>
        </a:p>
      </xdr:txBody>
    </xdr:sp>
    <xdr:clientData/>
  </xdr:twoCellAnchor>
  <xdr:twoCellAnchor editAs="oneCell">
    <xdr:from>
      <xdr:col>0</xdr:col>
      <xdr:colOff>50800</xdr:colOff>
      <xdr:row>0</xdr:row>
      <xdr:rowOff>50800</xdr:rowOff>
    </xdr:from>
    <xdr:to>
      <xdr:col>1</xdr:col>
      <xdr:colOff>558800</xdr:colOff>
      <xdr:row>7</xdr:row>
      <xdr:rowOff>11407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50800"/>
          <a:ext cx="1498600" cy="1497307"/>
        </a:xfrm>
        <a:prstGeom prst="rect">
          <a:avLst/>
        </a:prstGeom>
      </xdr:spPr>
    </xdr:pic>
    <xdr:clientData/>
  </xdr:twoCellAnchor>
  <xdr:twoCellAnchor>
    <xdr:from>
      <xdr:col>1</xdr:col>
      <xdr:colOff>1244600</xdr:colOff>
      <xdr:row>1</xdr:row>
      <xdr:rowOff>38100</xdr:rowOff>
    </xdr:from>
    <xdr:to>
      <xdr:col>9</xdr:col>
      <xdr:colOff>1333500</xdr:colOff>
      <xdr:row>6</xdr:row>
      <xdr:rowOff>76200</xdr:rowOff>
    </xdr:to>
    <xdr:sp macro="" textlink="">
      <xdr:nvSpPr>
        <xdr:cNvPr id="14" name="Text Box 12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>
          <a:spLocks noChangeArrowheads="1"/>
        </xdr:cNvSpPr>
      </xdr:nvSpPr>
      <xdr:spPr bwMode="auto">
        <a:xfrm>
          <a:off x="2235200" y="203200"/>
          <a:ext cx="10960100" cy="11811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Ecuador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56605</xdr:colOff>
      <xdr:row>8</xdr:row>
      <xdr:rowOff>138793</xdr:rowOff>
    </xdr:from>
    <xdr:to>
      <xdr:col>1</xdr:col>
      <xdr:colOff>586166</xdr:colOff>
      <xdr:row>10</xdr:row>
      <xdr:rowOff>71302</xdr:rowOff>
    </xdr:to>
    <xdr:sp macro="" textlink="">
      <xdr:nvSpPr>
        <xdr:cNvPr id="10" name="Text Box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>
          <a:spLocks noChangeArrowheads="1"/>
        </xdr:cNvSpPr>
      </xdr:nvSpPr>
      <xdr:spPr bwMode="auto">
        <a:xfrm>
          <a:off x="56605" y="1396093"/>
          <a:ext cx="3196561" cy="364309"/>
        </a:xfrm>
        <a:prstGeom prst="rect">
          <a:avLst/>
        </a:prstGeom>
        <a:solidFill>
          <a:srgbClr val="00335B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800100</xdr:colOff>
          <xdr:row>21</xdr:row>
          <xdr:rowOff>63500</xdr:rowOff>
        </xdr:from>
        <xdr:to>
          <xdr:col>9</xdr:col>
          <xdr:colOff>1193800</xdr:colOff>
          <xdr:row>22</xdr:row>
          <xdr:rowOff>0</xdr:rowOff>
        </xdr:to>
        <xdr:sp macro="" textlink="">
          <xdr:nvSpPr>
            <xdr:cNvPr id="9217" name="Check Box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1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812800</xdr:colOff>
          <xdr:row>23</xdr:row>
          <xdr:rowOff>63500</xdr:rowOff>
        </xdr:from>
        <xdr:to>
          <xdr:col>9</xdr:col>
          <xdr:colOff>1206500</xdr:colOff>
          <xdr:row>23</xdr:row>
          <xdr:rowOff>279400</xdr:rowOff>
        </xdr:to>
        <xdr:sp macro="" textlink="">
          <xdr:nvSpPr>
            <xdr:cNvPr id="9218" name="Check Box 2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00000000-0008-0000-01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0</xdr:col>
      <xdr:colOff>27608</xdr:colOff>
      <xdr:row>12</xdr:row>
      <xdr:rowOff>55216</xdr:rowOff>
    </xdr:from>
    <xdr:to>
      <xdr:col>3</xdr:col>
      <xdr:colOff>1827032</xdr:colOff>
      <xdr:row>56</xdr:row>
      <xdr:rowOff>230476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608" y="2360542"/>
          <a:ext cx="8046720" cy="1042416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0</xdr:row>
      <xdr:rowOff>38100</xdr:rowOff>
    </xdr:from>
    <xdr:to>
      <xdr:col>0</xdr:col>
      <xdr:colOff>1372741</xdr:colOff>
      <xdr:row>8</xdr:row>
      <xdr:rowOff>38100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38100"/>
          <a:ext cx="1321941" cy="1320800"/>
        </a:xfrm>
        <a:prstGeom prst="rect">
          <a:avLst/>
        </a:prstGeom>
      </xdr:spPr>
    </xdr:pic>
    <xdr:clientData/>
  </xdr:twoCellAnchor>
  <xdr:twoCellAnchor>
    <xdr:from>
      <xdr:col>3</xdr:col>
      <xdr:colOff>1631692</xdr:colOff>
      <xdr:row>1</xdr:row>
      <xdr:rowOff>12699</xdr:rowOff>
    </xdr:from>
    <xdr:to>
      <xdr:col>13</xdr:col>
      <xdr:colOff>64641</xdr:colOff>
      <xdr:row>7</xdr:row>
      <xdr:rowOff>63967</xdr:rowOff>
    </xdr:to>
    <xdr:sp macro="" textlink="">
      <xdr:nvSpPr>
        <xdr:cNvPr id="18" name="Text Box 12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 txBox="1">
          <a:spLocks noChangeArrowheads="1"/>
        </xdr:cNvSpPr>
      </xdr:nvSpPr>
      <xdr:spPr bwMode="auto">
        <a:xfrm>
          <a:off x="6902192" y="177799"/>
          <a:ext cx="9659749" cy="1041868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Ecuador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99333</xdr:colOff>
      <xdr:row>8</xdr:row>
      <xdr:rowOff>152401</xdr:rowOff>
    </xdr:from>
    <xdr:to>
      <xdr:col>1</xdr:col>
      <xdr:colOff>623208</xdr:colOff>
      <xdr:row>10</xdr:row>
      <xdr:rowOff>228600</xdr:rowOff>
    </xdr:to>
    <xdr:sp macro="" textlink="">
      <xdr:nvSpPr>
        <xdr:cNvPr id="9" name="Text Box 4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>
          <a:spLocks noChangeArrowheads="1"/>
        </xdr:cNvSpPr>
      </xdr:nvSpPr>
      <xdr:spPr bwMode="auto">
        <a:xfrm>
          <a:off x="99333" y="1676401"/>
          <a:ext cx="4533900" cy="457199"/>
        </a:xfrm>
        <a:prstGeom prst="rect">
          <a:avLst/>
        </a:prstGeom>
        <a:solidFill>
          <a:srgbClr val="00335B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 editAs="oneCell">
    <xdr:from>
      <xdr:col>0</xdr:col>
      <xdr:colOff>114300</xdr:colOff>
      <xdr:row>0</xdr:row>
      <xdr:rowOff>63500</xdr:rowOff>
    </xdr:from>
    <xdr:to>
      <xdr:col>0</xdr:col>
      <xdr:colOff>1436241</xdr:colOff>
      <xdr:row>7</xdr:row>
      <xdr:rowOff>50800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63500"/>
          <a:ext cx="1321941" cy="1320800"/>
        </a:xfrm>
        <a:prstGeom prst="rect">
          <a:avLst/>
        </a:prstGeom>
      </xdr:spPr>
    </xdr:pic>
    <xdr:clientData/>
  </xdr:twoCellAnchor>
  <xdr:twoCellAnchor>
    <xdr:from>
      <xdr:col>7</xdr:col>
      <xdr:colOff>768092</xdr:colOff>
      <xdr:row>1</xdr:row>
      <xdr:rowOff>76199</xdr:rowOff>
    </xdr:from>
    <xdr:to>
      <xdr:col>13</xdr:col>
      <xdr:colOff>1423541</xdr:colOff>
      <xdr:row>6</xdr:row>
      <xdr:rowOff>165567</xdr:rowOff>
    </xdr:to>
    <xdr:sp macro="" textlink="">
      <xdr:nvSpPr>
        <xdr:cNvPr id="18" name="Text Box 12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 txBox="1">
          <a:spLocks noChangeArrowheads="1"/>
        </xdr:cNvSpPr>
      </xdr:nvSpPr>
      <xdr:spPr bwMode="auto">
        <a:xfrm>
          <a:off x="10686792" y="266699"/>
          <a:ext cx="9659749" cy="1041868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Ecuador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19</xdr:row>
      <xdr:rowOff>160806</xdr:rowOff>
    </xdr:from>
    <xdr:to>
      <xdr:col>4</xdr:col>
      <xdr:colOff>57277</xdr:colOff>
      <xdr:row>78</xdr:row>
      <xdr:rowOff>99255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57"/>
        <a:stretch/>
      </xdr:blipFill>
      <xdr:spPr>
        <a:xfrm>
          <a:off x="0" y="4364506"/>
          <a:ext cx="8159877" cy="13006749"/>
        </a:xfrm>
        <a:prstGeom prst="rect">
          <a:avLst/>
        </a:prstGeom>
      </xdr:spPr>
    </xdr:pic>
    <xdr:clientData/>
  </xdr:twoCellAnchor>
  <xdr:twoCellAnchor editAs="oneCell">
    <xdr:from>
      <xdr:col>0</xdr:col>
      <xdr:colOff>63501</xdr:colOff>
      <xdr:row>14</xdr:row>
      <xdr:rowOff>241300</xdr:rowOff>
    </xdr:from>
    <xdr:to>
      <xdr:col>1</xdr:col>
      <xdr:colOff>3516376</xdr:colOff>
      <xdr:row>19</xdr:row>
      <xdr:rowOff>150842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501" y="3251200"/>
          <a:ext cx="8037575" cy="1103342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13</xdr:row>
      <xdr:rowOff>88900</xdr:rowOff>
    </xdr:from>
    <xdr:to>
      <xdr:col>1</xdr:col>
      <xdr:colOff>3505200</xdr:colOff>
      <xdr:row>14</xdr:row>
      <xdr:rowOff>203200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63500" y="2921000"/>
          <a:ext cx="8026400" cy="292100"/>
        </a:xfrm>
        <a:prstGeom prst="rect">
          <a:avLst/>
        </a:prstGeom>
        <a:solidFill>
          <a:schemeClr val="lt1"/>
        </a:solidFill>
        <a:ln w="9525" cmpd="sng">
          <a:solidFill>
            <a:srgbClr val="00B0F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solidFill>
                <a:srgbClr val="0070C0"/>
              </a:solidFill>
              <a:latin typeface="Arial" panose="020B0604020202020204" pitchFamily="34" charset="0"/>
              <a:cs typeface="Arial" panose="020B0604020202020204" pitchFamily="34" charset="0"/>
            </a:rPr>
            <a:t>Cobertura:</a:t>
          </a:r>
          <a:r>
            <a:rPr lang="en-US" sz="1100" b="1" baseline="0">
              <a:solidFill>
                <a:srgbClr val="0070C0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100" baseline="0">
              <a:latin typeface="Arial" panose="020B0604020202020204" pitchFamily="34" charset="0"/>
              <a:cs typeface="Arial" panose="020B0604020202020204" pitchFamily="34" charset="0"/>
            </a:rPr>
            <a:t>Latinoamérica, el Caribe y los Estados Unidos</a:t>
          </a:r>
          <a:endParaRPr lang="en-US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99333</xdr:colOff>
      <xdr:row>8</xdr:row>
      <xdr:rowOff>152401</xdr:rowOff>
    </xdr:from>
    <xdr:to>
      <xdr:col>1</xdr:col>
      <xdr:colOff>623208</xdr:colOff>
      <xdr:row>10</xdr:row>
      <xdr:rowOff>228600</xdr:rowOff>
    </xdr:to>
    <xdr:sp macro="" textlink="">
      <xdr:nvSpPr>
        <xdr:cNvPr id="8" name="Text Box 4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 txBox="1">
          <a:spLocks noChangeArrowheads="1"/>
        </xdr:cNvSpPr>
      </xdr:nvSpPr>
      <xdr:spPr bwMode="auto">
        <a:xfrm>
          <a:off x="99333" y="1499508"/>
          <a:ext cx="2769054" cy="402771"/>
        </a:xfrm>
        <a:prstGeom prst="rect">
          <a:avLst/>
        </a:prstGeom>
        <a:solidFill>
          <a:srgbClr val="00335B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 editAs="oneCell">
    <xdr:from>
      <xdr:col>0</xdr:col>
      <xdr:colOff>114300</xdr:colOff>
      <xdr:row>0</xdr:row>
      <xdr:rowOff>101600</xdr:rowOff>
    </xdr:from>
    <xdr:to>
      <xdr:col>0</xdr:col>
      <xdr:colOff>1436241</xdr:colOff>
      <xdr:row>7</xdr:row>
      <xdr:rowOff>88900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01600"/>
          <a:ext cx="1321941" cy="1320800"/>
        </a:xfrm>
        <a:prstGeom prst="rect">
          <a:avLst/>
        </a:prstGeom>
      </xdr:spPr>
    </xdr:pic>
    <xdr:clientData/>
  </xdr:twoCellAnchor>
  <xdr:twoCellAnchor>
    <xdr:from>
      <xdr:col>7</xdr:col>
      <xdr:colOff>793492</xdr:colOff>
      <xdr:row>1</xdr:row>
      <xdr:rowOff>177799</xdr:rowOff>
    </xdr:from>
    <xdr:to>
      <xdr:col>13</xdr:col>
      <xdr:colOff>1448941</xdr:colOff>
      <xdr:row>7</xdr:row>
      <xdr:rowOff>76667</xdr:rowOff>
    </xdr:to>
    <xdr:sp macro="" textlink="">
      <xdr:nvSpPr>
        <xdr:cNvPr id="18" name="Text Box 12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 txBox="1">
          <a:spLocks noChangeArrowheads="1"/>
        </xdr:cNvSpPr>
      </xdr:nvSpPr>
      <xdr:spPr bwMode="auto">
        <a:xfrm>
          <a:off x="10712192" y="368299"/>
          <a:ext cx="9659749" cy="1041868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Ecuador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19</xdr:row>
      <xdr:rowOff>133543</xdr:rowOff>
    </xdr:from>
    <xdr:to>
      <xdr:col>1</xdr:col>
      <xdr:colOff>3513709</xdr:colOff>
      <xdr:row>78</xdr:row>
      <xdr:rowOff>1129464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87"/>
        <a:stretch/>
      </xdr:blipFill>
      <xdr:spPr>
        <a:xfrm>
          <a:off x="0" y="4337243"/>
          <a:ext cx="8098409" cy="13086321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14</xdr:row>
      <xdr:rowOff>241300</xdr:rowOff>
    </xdr:from>
    <xdr:to>
      <xdr:col>1</xdr:col>
      <xdr:colOff>3487420</xdr:colOff>
      <xdr:row>19</xdr:row>
      <xdr:rowOff>151050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400" y="3251200"/>
          <a:ext cx="8046720" cy="1103550"/>
        </a:xfrm>
        <a:prstGeom prst="rect">
          <a:avLst/>
        </a:prstGeom>
      </xdr:spPr>
    </xdr:pic>
    <xdr:clientData/>
  </xdr:twoCellAnchor>
  <xdr:twoCellAnchor>
    <xdr:from>
      <xdr:col>0</xdr:col>
      <xdr:colOff>50800</xdr:colOff>
      <xdr:row>13</xdr:row>
      <xdr:rowOff>63500</xdr:rowOff>
    </xdr:from>
    <xdr:to>
      <xdr:col>1</xdr:col>
      <xdr:colOff>3492500</xdr:colOff>
      <xdr:row>14</xdr:row>
      <xdr:rowOff>177800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 txBox="1"/>
      </xdr:nvSpPr>
      <xdr:spPr>
        <a:xfrm>
          <a:off x="50800" y="2895600"/>
          <a:ext cx="8026400" cy="292100"/>
        </a:xfrm>
        <a:prstGeom prst="rect">
          <a:avLst/>
        </a:prstGeom>
        <a:solidFill>
          <a:schemeClr val="lt1"/>
        </a:solidFill>
        <a:ln w="9525" cmpd="sng">
          <a:solidFill>
            <a:srgbClr val="00B0F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solidFill>
                <a:srgbClr val="0070C0"/>
              </a:solidFill>
              <a:latin typeface="Arial" panose="020B0604020202020204" pitchFamily="34" charset="0"/>
              <a:cs typeface="Arial" panose="020B0604020202020204" pitchFamily="34" charset="0"/>
            </a:rPr>
            <a:t>Cobertura:</a:t>
          </a:r>
          <a:r>
            <a:rPr lang="en-US" sz="1100" b="1" baseline="0">
              <a:solidFill>
                <a:srgbClr val="0070C0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100" b="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Ecuador,</a:t>
          </a:r>
          <a:r>
            <a:rPr lang="en-US" sz="1100" b="1" baseline="0">
              <a:solidFill>
                <a:srgbClr val="0070C0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100" baseline="0">
              <a:latin typeface="Arial" panose="020B0604020202020204" pitchFamily="34" charset="0"/>
              <a:cs typeface="Arial" panose="020B0604020202020204" pitchFamily="34" charset="0"/>
            </a:rPr>
            <a:t>Latinoamérica y el Caribe</a:t>
          </a:r>
          <a:endParaRPr lang="en-US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58511</xdr:colOff>
      <xdr:row>9</xdr:row>
      <xdr:rowOff>16328</xdr:rowOff>
    </xdr:from>
    <xdr:to>
      <xdr:col>1</xdr:col>
      <xdr:colOff>582386</xdr:colOff>
      <xdr:row>10</xdr:row>
      <xdr:rowOff>255813</xdr:rowOff>
    </xdr:to>
    <xdr:sp macro="" textlink="">
      <xdr:nvSpPr>
        <xdr:cNvPr id="8" name="Text Box 4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>
          <a:spLocks noChangeArrowheads="1"/>
        </xdr:cNvSpPr>
      </xdr:nvSpPr>
      <xdr:spPr bwMode="auto">
        <a:xfrm>
          <a:off x="58511" y="1526721"/>
          <a:ext cx="2769054" cy="402771"/>
        </a:xfrm>
        <a:prstGeom prst="rect">
          <a:avLst/>
        </a:prstGeom>
        <a:solidFill>
          <a:srgbClr val="00335B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 editAs="oneCell">
    <xdr:from>
      <xdr:col>0</xdr:col>
      <xdr:colOff>63500</xdr:colOff>
      <xdr:row>0</xdr:row>
      <xdr:rowOff>63500</xdr:rowOff>
    </xdr:from>
    <xdr:to>
      <xdr:col>0</xdr:col>
      <xdr:colOff>1385441</xdr:colOff>
      <xdr:row>7</xdr:row>
      <xdr:rowOff>50800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3500"/>
          <a:ext cx="1321941" cy="1320800"/>
        </a:xfrm>
        <a:prstGeom prst="rect">
          <a:avLst/>
        </a:prstGeom>
      </xdr:spPr>
    </xdr:pic>
    <xdr:clientData/>
  </xdr:twoCellAnchor>
  <xdr:twoCellAnchor>
    <xdr:from>
      <xdr:col>5</xdr:col>
      <xdr:colOff>183892</xdr:colOff>
      <xdr:row>1</xdr:row>
      <xdr:rowOff>12699</xdr:rowOff>
    </xdr:from>
    <xdr:to>
      <xdr:col>12</xdr:col>
      <xdr:colOff>90041</xdr:colOff>
      <xdr:row>6</xdr:row>
      <xdr:rowOff>38567</xdr:rowOff>
    </xdr:to>
    <xdr:sp macro="" textlink="">
      <xdr:nvSpPr>
        <xdr:cNvPr id="16" name="Text Box 12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 txBox="1">
          <a:spLocks noChangeArrowheads="1"/>
        </xdr:cNvSpPr>
      </xdr:nvSpPr>
      <xdr:spPr bwMode="auto">
        <a:xfrm>
          <a:off x="7219692" y="215899"/>
          <a:ext cx="9659749" cy="1041868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Ecuador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17</xdr:row>
      <xdr:rowOff>180086</xdr:rowOff>
    </xdr:from>
    <xdr:to>
      <xdr:col>4</xdr:col>
      <xdr:colOff>30480</xdr:colOff>
      <xdr:row>78</xdr:row>
      <xdr:rowOff>727428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67"/>
        <a:stretch/>
      </xdr:blipFill>
      <xdr:spPr>
        <a:xfrm>
          <a:off x="0" y="3990086"/>
          <a:ext cx="7942580" cy="12358342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14</xdr:row>
      <xdr:rowOff>215900</xdr:rowOff>
    </xdr:from>
    <xdr:to>
      <xdr:col>2</xdr:col>
      <xdr:colOff>0</xdr:colOff>
      <xdr:row>17</xdr:row>
      <xdr:rowOff>165740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700" y="3251200"/>
          <a:ext cx="7909560" cy="724540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13</xdr:row>
      <xdr:rowOff>38100</xdr:rowOff>
    </xdr:from>
    <xdr:to>
      <xdr:col>2</xdr:col>
      <xdr:colOff>0</xdr:colOff>
      <xdr:row>14</xdr:row>
      <xdr:rowOff>165100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 txBox="1"/>
      </xdr:nvSpPr>
      <xdr:spPr>
        <a:xfrm>
          <a:off x="1" y="2882900"/>
          <a:ext cx="7912099" cy="317500"/>
        </a:xfrm>
        <a:prstGeom prst="rect">
          <a:avLst/>
        </a:prstGeom>
        <a:solidFill>
          <a:schemeClr val="lt1"/>
        </a:solidFill>
        <a:ln w="9525" cmpd="sng">
          <a:solidFill>
            <a:srgbClr val="00B0F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solidFill>
                <a:srgbClr val="0070C0"/>
              </a:solidFill>
              <a:latin typeface="Arial" panose="020B0604020202020204" pitchFamily="34" charset="0"/>
              <a:cs typeface="Arial" panose="020B0604020202020204" pitchFamily="34" charset="0"/>
            </a:rPr>
            <a:t>Cobertura:</a:t>
          </a:r>
          <a:r>
            <a:rPr lang="en-US" sz="1100" b="1" baseline="0">
              <a:solidFill>
                <a:srgbClr val="0070C0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100" b="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Ecuador,</a:t>
          </a:r>
          <a:r>
            <a:rPr lang="en-US" sz="1100" b="1" baseline="0">
              <a:solidFill>
                <a:srgbClr val="0070C0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100" baseline="0">
              <a:latin typeface="Arial" panose="020B0604020202020204" pitchFamily="34" charset="0"/>
              <a:cs typeface="Arial" panose="020B0604020202020204" pitchFamily="34" charset="0"/>
            </a:rPr>
            <a:t>Latinoamérica y el Caribe</a:t>
          </a:r>
          <a:endParaRPr lang="en-US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9</xdr:row>
      <xdr:rowOff>2721</xdr:rowOff>
    </xdr:from>
    <xdr:to>
      <xdr:col>1</xdr:col>
      <xdr:colOff>609600</xdr:colOff>
      <xdr:row>10</xdr:row>
      <xdr:rowOff>242206</xdr:rowOff>
    </xdr:to>
    <xdr:sp macro="" textlink="">
      <xdr:nvSpPr>
        <xdr:cNvPr id="8" name="Text Box 4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 txBox="1">
          <a:spLocks noChangeArrowheads="1"/>
        </xdr:cNvSpPr>
      </xdr:nvSpPr>
      <xdr:spPr bwMode="auto">
        <a:xfrm>
          <a:off x="85725" y="1513114"/>
          <a:ext cx="2769054" cy="402771"/>
        </a:xfrm>
        <a:prstGeom prst="rect">
          <a:avLst/>
        </a:prstGeom>
        <a:solidFill>
          <a:srgbClr val="00335B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 editAs="oneCell">
    <xdr:from>
      <xdr:col>0</xdr:col>
      <xdr:colOff>88900</xdr:colOff>
      <xdr:row>0</xdr:row>
      <xdr:rowOff>50800</xdr:rowOff>
    </xdr:from>
    <xdr:to>
      <xdr:col>0</xdr:col>
      <xdr:colOff>1410841</xdr:colOff>
      <xdr:row>7</xdr:row>
      <xdr:rowOff>38100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50800"/>
          <a:ext cx="1321941" cy="1320800"/>
        </a:xfrm>
        <a:prstGeom prst="rect">
          <a:avLst/>
        </a:prstGeom>
      </xdr:spPr>
    </xdr:pic>
    <xdr:clientData/>
  </xdr:twoCellAnchor>
  <xdr:twoCellAnchor>
    <xdr:from>
      <xdr:col>5</xdr:col>
      <xdr:colOff>107692</xdr:colOff>
      <xdr:row>0</xdr:row>
      <xdr:rowOff>190499</xdr:rowOff>
    </xdr:from>
    <xdr:to>
      <xdr:col>12</xdr:col>
      <xdr:colOff>13841</xdr:colOff>
      <xdr:row>6</xdr:row>
      <xdr:rowOff>89367</xdr:rowOff>
    </xdr:to>
    <xdr:sp macro="" textlink="">
      <xdr:nvSpPr>
        <xdr:cNvPr id="16" name="Text Box 12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 txBox="1">
          <a:spLocks noChangeArrowheads="1"/>
        </xdr:cNvSpPr>
      </xdr:nvSpPr>
      <xdr:spPr bwMode="auto">
        <a:xfrm>
          <a:off x="6940292" y="190499"/>
          <a:ext cx="9659749" cy="1041868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Ecuador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18</xdr:row>
      <xdr:rowOff>66369</xdr:rowOff>
    </xdr:from>
    <xdr:to>
      <xdr:col>4</xdr:col>
      <xdr:colOff>54940</xdr:colOff>
      <xdr:row>74</xdr:row>
      <xdr:rowOff>165101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92" b="9653"/>
        <a:stretch/>
      </xdr:blipFill>
      <xdr:spPr>
        <a:xfrm>
          <a:off x="0" y="4066869"/>
          <a:ext cx="7751140" cy="10906432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14</xdr:row>
      <xdr:rowOff>254001</xdr:rowOff>
    </xdr:from>
    <xdr:to>
      <xdr:col>1</xdr:col>
      <xdr:colOff>3304540</xdr:colOff>
      <xdr:row>18</xdr:row>
      <xdr:rowOff>61068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0800" y="3289301"/>
          <a:ext cx="7635240" cy="772267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13</xdr:row>
      <xdr:rowOff>63500</xdr:rowOff>
    </xdr:from>
    <xdr:to>
      <xdr:col>1</xdr:col>
      <xdr:colOff>3289300</xdr:colOff>
      <xdr:row>14</xdr:row>
      <xdr:rowOff>190500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 txBox="1"/>
      </xdr:nvSpPr>
      <xdr:spPr>
        <a:xfrm>
          <a:off x="1" y="2908300"/>
          <a:ext cx="7670799" cy="317500"/>
        </a:xfrm>
        <a:prstGeom prst="rect">
          <a:avLst/>
        </a:prstGeom>
        <a:solidFill>
          <a:schemeClr val="lt1"/>
        </a:solidFill>
        <a:ln w="9525" cmpd="sng">
          <a:solidFill>
            <a:srgbClr val="00B0F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solidFill>
                <a:srgbClr val="0070C0"/>
              </a:solidFill>
              <a:latin typeface="Arial" panose="020B0604020202020204" pitchFamily="34" charset="0"/>
              <a:cs typeface="Arial" panose="020B0604020202020204" pitchFamily="34" charset="0"/>
            </a:rPr>
            <a:t>Cobertura:</a:t>
          </a:r>
          <a:r>
            <a:rPr lang="en-US" sz="1100" b="1" baseline="0">
              <a:solidFill>
                <a:srgbClr val="0070C0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100" b="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Ecuador,</a:t>
          </a:r>
          <a:r>
            <a:rPr lang="en-US" sz="1100" b="1" baseline="0">
              <a:solidFill>
                <a:srgbClr val="0070C0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100" baseline="0">
              <a:latin typeface="Arial" panose="020B0604020202020204" pitchFamily="34" charset="0"/>
              <a:cs typeface="Arial" panose="020B0604020202020204" pitchFamily="34" charset="0"/>
            </a:rPr>
            <a:t>Latinoamérica y el Caribe</a:t>
          </a:r>
          <a:endParaRPr lang="en-US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8</xdr:row>
      <xdr:rowOff>54428</xdr:rowOff>
    </xdr:from>
    <xdr:to>
      <xdr:col>1</xdr:col>
      <xdr:colOff>723900</xdr:colOff>
      <xdr:row>10</xdr:row>
      <xdr:rowOff>140153</xdr:rowOff>
    </xdr:to>
    <xdr:sp macro="" textlink="">
      <xdr:nvSpPr>
        <xdr:cNvPr id="12296" name="Text Box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8300000}"/>
            </a:ext>
          </a:extLst>
        </xdr:cNvPr>
        <xdr:cNvSpPr txBox="1">
          <a:spLocks noChangeArrowheads="1"/>
        </xdr:cNvSpPr>
      </xdr:nvSpPr>
      <xdr:spPr bwMode="auto">
        <a:xfrm>
          <a:off x="76200" y="1401535"/>
          <a:ext cx="2865664" cy="412297"/>
        </a:xfrm>
        <a:prstGeom prst="rect">
          <a:avLst/>
        </a:prstGeom>
        <a:solidFill>
          <a:srgbClr val="0079C9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 editAs="oneCell">
    <xdr:from>
      <xdr:col>0</xdr:col>
      <xdr:colOff>85725</xdr:colOff>
      <xdr:row>0</xdr:row>
      <xdr:rowOff>57150</xdr:rowOff>
    </xdr:from>
    <xdr:to>
      <xdr:col>0</xdr:col>
      <xdr:colOff>1407666</xdr:colOff>
      <xdr:row>7</xdr:row>
      <xdr:rowOff>44450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57150"/>
          <a:ext cx="1321941" cy="1320800"/>
        </a:xfrm>
        <a:prstGeom prst="rect">
          <a:avLst/>
        </a:prstGeom>
      </xdr:spPr>
    </xdr:pic>
    <xdr:clientData/>
  </xdr:twoCellAnchor>
  <xdr:twoCellAnchor>
    <xdr:from>
      <xdr:col>2</xdr:col>
      <xdr:colOff>600075</xdr:colOff>
      <xdr:row>1</xdr:row>
      <xdr:rowOff>15874</xdr:rowOff>
    </xdr:from>
    <xdr:to>
      <xdr:col>8</xdr:col>
      <xdr:colOff>61466</xdr:colOff>
      <xdr:row>6</xdr:row>
      <xdr:rowOff>105242</xdr:rowOff>
    </xdr:to>
    <xdr:sp macro="" textlink="">
      <xdr:nvSpPr>
        <xdr:cNvPr id="17" name="Text Box 12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SpPr txBox="1">
          <a:spLocks noChangeArrowheads="1"/>
        </xdr:cNvSpPr>
      </xdr:nvSpPr>
      <xdr:spPr bwMode="auto">
        <a:xfrm>
          <a:off x="4286250" y="206374"/>
          <a:ext cx="6147941" cy="1041868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Ecuador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L40"/>
  <sheetViews>
    <sheetView showGridLines="0" tabSelected="1" zoomScaleNormal="100" workbookViewId="0">
      <selection activeCell="A9" sqref="A9:J9"/>
    </sheetView>
  </sheetViews>
  <sheetFormatPr baseColWidth="10" defaultColWidth="20.5" defaultRowHeight="18" x14ac:dyDescent="0.2"/>
  <cols>
    <col min="1" max="1" width="14.83203125" style="59" customWidth="1"/>
    <col min="2" max="6" width="20.5" style="59" customWidth="1"/>
    <col min="7" max="7" width="32.5" style="59" customWidth="1"/>
    <col min="8" max="9" width="20.5" style="59" customWidth="1"/>
    <col min="10" max="10" width="26" style="59" customWidth="1"/>
    <col min="11" max="11" width="4.5" style="59" customWidth="1"/>
    <col min="12" max="16384" width="20.5" style="59"/>
  </cols>
  <sheetData>
    <row r="1" spans="1:12" ht="12.75" customHeight="1" x14ac:dyDescent="0.2"/>
    <row r="2" spans="1:12" x14ac:dyDescent="0.2">
      <c r="I2" s="59" t="s">
        <v>2</v>
      </c>
      <c r="J2" s="59" t="s">
        <v>2</v>
      </c>
      <c r="K2" s="59" t="s">
        <v>2</v>
      </c>
    </row>
    <row r="6" spans="1:12" x14ac:dyDescent="0.2">
      <c r="I6" s="60" t="s">
        <v>2</v>
      </c>
      <c r="J6" s="60" t="s">
        <v>2</v>
      </c>
      <c r="K6" s="60" t="s">
        <v>2</v>
      </c>
      <c r="L6" s="61" t="s">
        <v>2</v>
      </c>
    </row>
    <row r="8" spans="1:12" s="63" customFormat="1" ht="20.25" customHeight="1" x14ac:dyDescent="0.25">
      <c r="A8" s="346"/>
      <c r="B8" s="346"/>
      <c r="C8" s="346"/>
      <c r="D8" s="346"/>
      <c r="E8" s="346"/>
      <c r="F8" s="346"/>
      <c r="G8" s="346"/>
      <c r="H8" s="346"/>
      <c r="I8" s="346"/>
      <c r="J8" s="346"/>
      <c r="K8" s="62"/>
      <c r="L8" s="62"/>
    </row>
    <row r="9" spans="1:12" s="63" customFormat="1" ht="25" x14ac:dyDescent="0.25">
      <c r="A9" s="347" t="s">
        <v>219</v>
      </c>
      <c r="B9" s="347"/>
      <c r="C9" s="347"/>
      <c r="D9" s="347"/>
      <c r="E9" s="347"/>
      <c r="F9" s="347"/>
      <c r="G9" s="347"/>
      <c r="H9" s="347"/>
      <c r="I9" s="347"/>
      <c r="J9" s="347"/>
      <c r="K9" s="62"/>
      <c r="L9" s="62"/>
    </row>
    <row r="10" spans="1:12" s="63" customFormat="1" ht="19.5" customHeight="1" x14ac:dyDescent="0.25">
      <c r="A10" s="233"/>
      <c r="B10" s="233"/>
      <c r="C10" s="233"/>
      <c r="D10" s="233"/>
      <c r="E10" s="233"/>
      <c r="F10" s="233"/>
      <c r="G10" s="233"/>
      <c r="H10" s="233"/>
      <c r="I10" s="233"/>
      <c r="J10" s="233"/>
      <c r="K10" s="62"/>
      <c r="L10" s="62"/>
    </row>
    <row r="11" spans="1:12" s="63" customFormat="1" ht="25" x14ac:dyDescent="0.25">
      <c r="A11" s="348" t="s">
        <v>218</v>
      </c>
      <c r="B11" s="348"/>
      <c r="C11" s="348"/>
      <c r="D11" s="348"/>
      <c r="E11" s="348"/>
      <c r="F11" s="348"/>
      <c r="G11" s="348"/>
      <c r="H11" s="348"/>
      <c r="I11" s="348"/>
      <c r="J11" s="348"/>
      <c r="K11" s="62"/>
      <c r="L11" s="62"/>
    </row>
    <row r="13" spans="1:12" x14ac:dyDescent="0.2">
      <c r="A13" s="260" t="s">
        <v>26</v>
      </c>
      <c r="B13" s="261"/>
      <c r="C13" s="261"/>
      <c r="D13" s="261"/>
      <c r="E13" s="261"/>
      <c r="F13" s="261"/>
      <c r="G13" s="261"/>
      <c r="H13" s="261"/>
      <c r="I13" s="261"/>
      <c r="J13" s="262"/>
    </row>
    <row r="14" spans="1:12" x14ac:dyDescent="0.2">
      <c r="A14" s="263"/>
      <c r="B14" s="63"/>
      <c r="C14" s="63"/>
      <c r="D14" s="63"/>
      <c r="E14" s="63"/>
      <c r="F14" s="63"/>
      <c r="G14" s="63"/>
      <c r="H14" s="63"/>
      <c r="I14" s="63"/>
      <c r="J14" s="264"/>
    </row>
    <row r="15" spans="1:12" x14ac:dyDescent="0.2">
      <c r="A15" s="263"/>
      <c r="C15" s="60" t="s">
        <v>214</v>
      </c>
      <c r="D15" s="344" t="s">
        <v>174</v>
      </c>
      <c r="E15" s="344"/>
      <c r="F15" s="344"/>
      <c r="G15" s="344"/>
      <c r="H15" s="344"/>
      <c r="I15" s="344"/>
      <c r="J15" s="345"/>
    </row>
    <row r="16" spans="1:12" ht="9" customHeight="1" x14ac:dyDescent="0.2">
      <c r="A16" s="263"/>
      <c r="B16" s="63"/>
      <c r="C16" s="63"/>
      <c r="D16" s="265"/>
      <c r="E16" s="265"/>
      <c r="F16" s="265"/>
      <c r="G16" s="265"/>
      <c r="H16" s="63"/>
      <c r="I16" s="63"/>
      <c r="J16" s="264"/>
    </row>
    <row r="17" spans="1:10" x14ac:dyDescent="0.2">
      <c r="A17" s="263"/>
      <c r="B17" s="63"/>
      <c r="C17" s="63"/>
      <c r="E17" s="265"/>
      <c r="F17" s="60" t="s">
        <v>202</v>
      </c>
      <c r="G17" s="259">
        <v>1</v>
      </c>
      <c r="I17" s="60" t="s">
        <v>213</v>
      </c>
      <c r="J17" s="266">
        <v>0</v>
      </c>
    </row>
    <row r="18" spans="1:10" ht="23" customHeight="1" x14ac:dyDescent="0.2">
      <c r="A18" s="263"/>
      <c r="B18" s="63"/>
      <c r="C18" s="63"/>
      <c r="D18" s="265"/>
      <c r="E18" s="265"/>
      <c r="F18" s="265"/>
      <c r="G18" s="265"/>
      <c r="H18" s="63"/>
      <c r="I18" s="63"/>
      <c r="J18" s="264"/>
    </row>
    <row r="19" spans="1:10" x14ac:dyDescent="0.2">
      <c r="A19" s="263"/>
      <c r="B19" s="63"/>
      <c r="C19" s="63"/>
      <c r="D19" s="258"/>
      <c r="F19" s="60" t="s">
        <v>215</v>
      </c>
      <c r="G19" s="259">
        <v>68</v>
      </c>
      <c r="I19" s="60" t="s">
        <v>212</v>
      </c>
      <c r="J19" s="266">
        <v>46</v>
      </c>
    </row>
    <row r="20" spans="1:10" x14ac:dyDescent="0.2">
      <c r="A20" s="263"/>
      <c r="B20" s="63"/>
      <c r="C20" s="63"/>
      <c r="D20" s="63"/>
      <c r="E20" s="63"/>
      <c r="F20" s="63"/>
      <c r="G20" s="63"/>
      <c r="H20" s="63"/>
      <c r="I20" s="63"/>
      <c r="J20" s="264"/>
    </row>
    <row r="21" spans="1:10" x14ac:dyDescent="0.2">
      <c r="A21" s="263"/>
      <c r="B21" s="63"/>
      <c r="C21" s="63"/>
      <c r="D21" s="63"/>
      <c r="E21" s="63"/>
      <c r="F21" s="341" t="s">
        <v>211</v>
      </c>
      <c r="G21" s="259" t="s">
        <v>210</v>
      </c>
      <c r="H21" s="63"/>
      <c r="I21" s="63"/>
      <c r="J21" s="264"/>
    </row>
    <row r="22" spans="1:10" x14ac:dyDescent="0.2">
      <c r="A22" s="267"/>
      <c r="B22" s="268"/>
      <c r="C22" s="268"/>
      <c r="D22" s="268"/>
      <c r="E22" s="268"/>
      <c r="F22" s="268"/>
      <c r="G22" s="268"/>
      <c r="H22" s="268"/>
      <c r="I22" s="268"/>
      <c r="J22" s="269"/>
    </row>
    <row r="24" spans="1:10" x14ac:dyDescent="0.2">
      <c r="A24" s="260" t="s">
        <v>29</v>
      </c>
      <c r="B24" s="261"/>
      <c r="C24" s="261"/>
      <c r="D24" s="261"/>
      <c r="E24" s="261"/>
      <c r="F24" s="261"/>
      <c r="G24" s="261"/>
      <c r="H24" s="261"/>
      <c r="I24" s="261"/>
      <c r="J24" s="262"/>
    </row>
    <row r="25" spans="1:10" x14ac:dyDescent="0.2">
      <c r="A25" s="263"/>
      <c r="B25" s="63"/>
      <c r="C25" s="63"/>
      <c r="D25" s="63"/>
      <c r="E25" s="63"/>
      <c r="F25" s="63"/>
      <c r="G25" s="63"/>
      <c r="H25" s="63"/>
      <c r="I25" s="63"/>
      <c r="J25" s="264"/>
    </row>
    <row r="26" spans="1:10" x14ac:dyDescent="0.2">
      <c r="A26" s="263"/>
      <c r="B26" s="63" t="s">
        <v>27</v>
      </c>
      <c r="C26" s="63"/>
      <c r="D26" s="344" t="s">
        <v>179</v>
      </c>
      <c r="E26" s="344"/>
      <c r="F26" s="344"/>
      <c r="G26" s="344"/>
      <c r="H26" s="344"/>
      <c r="I26" s="344"/>
      <c r="J26" s="345"/>
    </row>
    <row r="27" spans="1:10" x14ac:dyDescent="0.2">
      <c r="A27" s="267"/>
      <c r="B27" s="268"/>
      <c r="C27" s="268"/>
      <c r="D27" s="268"/>
      <c r="E27" s="268"/>
      <c r="F27" s="268"/>
      <c r="G27" s="268"/>
      <c r="H27" s="268"/>
      <c r="I27" s="268"/>
      <c r="J27" s="269"/>
    </row>
    <row r="29" spans="1:10" x14ac:dyDescent="0.2">
      <c r="A29" s="260" t="s">
        <v>28</v>
      </c>
      <c r="B29" s="261"/>
      <c r="C29" s="261"/>
      <c r="D29" s="261"/>
      <c r="E29" s="261"/>
      <c r="F29" s="261"/>
      <c r="G29" s="261"/>
      <c r="H29" s="261"/>
      <c r="I29" s="261"/>
      <c r="J29" s="262"/>
    </row>
    <row r="30" spans="1:10" s="207" customFormat="1" x14ac:dyDescent="0.2">
      <c r="A30" s="270"/>
      <c r="B30" s="271"/>
      <c r="C30" s="271"/>
      <c r="D30" s="271"/>
      <c r="E30" s="271"/>
      <c r="F30" s="271"/>
      <c r="G30" s="271"/>
      <c r="H30" s="271"/>
      <c r="I30" s="271"/>
      <c r="J30" s="272"/>
    </row>
    <row r="31" spans="1:10" x14ac:dyDescent="0.2">
      <c r="A31" s="263"/>
      <c r="B31" s="63"/>
      <c r="C31" s="63"/>
      <c r="D31" s="63"/>
      <c r="E31" s="63"/>
      <c r="F31" s="63"/>
      <c r="G31" s="63"/>
      <c r="H31" s="63"/>
      <c r="I31" s="63"/>
      <c r="J31" s="264"/>
    </row>
    <row r="32" spans="1:10" x14ac:dyDescent="0.2">
      <c r="A32" s="263"/>
      <c r="B32" s="63"/>
      <c r="C32" s="63"/>
      <c r="D32" s="63"/>
      <c r="E32" s="63"/>
      <c r="F32" s="63"/>
      <c r="G32" s="63"/>
      <c r="H32" s="63"/>
      <c r="I32" s="63"/>
      <c r="J32" s="264"/>
    </row>
    <row r="33" spans="1:10" x14ac:dyDescent="0.2">
      <c r="A33" s="263"/>
      <c r="B33" s="63"/>
      <c r="C33" s="63"/>
      <c r="D33" s="63"/>
      <c r="E33" s="63"/>
      <c r="F33" s="63"/>
      <c r="G33" s="63"/>
      <c r="H33" s="63"/>
      <c r="I33" s="63"/>
      <c r="J33" s="264"/>
    </row>
    <row r="34" spans="1:10" x14ac:dyDescent="0.2">
      <c r="A34" s="263"/>
      <c r="B34" s="63"/>
      <c r="C34" s="63"/>
      <c r="D34" s="63"/>
      <c r="E34" s="63"/>
      <c r="F34" s="63"/>
      <c r="G34" s="63"/>
      <c r="H34" s="63"/>
      <c r="I34" s="63"/>
      <c r="J34" s="264"/>
    </row>
    <row r="35" spans="1:10" x14ac:dyDescent="0.2">
      <c r="A35" s="263"/>
      <c r="B35" s="63"/>
      <c r="C35" s="63"/>
      <c r="D35" s="63"/>
      <c r="E35" s="63"/>
      <c r="F35" s="63"/>
      <c r="G35" s="63"/>
      <c r="H35" s="63"/>
      <c r="I35" s="63"/>
      <c r="J35" s="264"/>
    </row>
    <row r="36" spans="1:10" x14ac:dyDescent="0.2">
      <c r="A36" s="263"/>
      <c r="B36" s="63"/>
      <c r="C36" s="63"/>
      <c r="D36" s="63"/>
      <c r="E36" s="63"/>
      <c r="F36" s="63"/>
      <c r="G36" s="63"/>
      <c r="H36" s="63"/>
      <c r="I36" s="63"/>
      <c r="J36" s="264"/>
    </row>
    <row r="37" spans="1:10" x14ac:dyDescent="0.2">
      <c r="A37" s="263"/>
      <c r="B37" s="63"/>
      <c r="C37" s="63"/>
      <c r="D37" s="63"/>
      <c r="E37" s="63"/>
      <c r="F37" s="63"/>
      <c r="G37" s="63"/>
      <c r="H37" s="63"/>
      <c r="I37" s="63"/>
      <c r="J37" s="264"/>
    </row>
    <row r="38" spans="1:10" x14ac:dyDescent="0.2">
      <c r="A38" s="263"/>
      <c r="B38" s="63"/>
      <c r="C38" s="63"/>
      <c r="D38" s="63"/>
      <c r="E38" s="63"/>
      <c r="F38" s="63"/>
      <c r="G38" s="63"/>
      <c r="H38" s="63"/>
      <c r="I38" s="63"/>
      <c r="J38" s="264"/>
    </row>
    <row r="39" spans="1:10" x14ac:dyDescent="0.2">
      <c r="A39" s="263"/>
      <c r="B39" s="63"/>
      <c r="C39" s="63"/>
      <c r="D39" s="63"/>
      <c r="E39" s="63"/>
      <c r="F39" s="63"/>
      <c r="G39" s="63"/>
      <c r="H39" s="63"/>
      <c r="I39" s="63"/>
      <c r="J39" s="264"/>
    </row>
    <row r="40" spans="1:10" x14ac:dyDescent="0.2">
      <c r="A40" s="267"/>
      <c r="B40" s="268"/>
      <c r="C40" s="268"/>
      <c r="D40" s="268"/>
      <c r="E40" s="268"/>
      <c r="F40" s="268"/>
      <c r="G40" s="268"/>
      <c r="H40" s="268"/>
      <c r="I40" s="268"/>
      <c r="J40" s="269"/>
    </row>
  </sheetData>
  <sheetProtection algorithmName="SHA-512" hashValue="sVrZj5VUQ3D6Xl9sNnnIrsi3Pr1WzNgWMD48Zhzb9op3nNW8pUxTyMLsXLr4Q9bBdkK9SFSHIKKAw7w1aYPUvg==" saltValue="NcSWDyBAcdrcxPMl36W9nA==" spinCount="100000" sheet="1" objects="1" scenarios="1"/>
  <mergeCells count="5">
    <mergeCell ref="D26:J26"/>
    <mergeCell ref="A8:J8"/>
    <mergeCell ref="D15:J15"/>
    <mergeCell ref="A9:J9"/>
    <mergeCell ref="A11:J11"/>
  </mergeCells>
  <phoneticPr fontId="10" type="noConversion"/>
  <conditionalFormatting sqref="G19">
    <cfRule type="cellIs" dxfId="28" priority="3" stopIfTrue="1" operator="lessThan">
      <formula>18</formula>
    </cfRule>
  </conditionalFormatting>
  <conditionalFormatting sqref="G17">
    <cfRule type="cellIs" dxfId="27" priority="5" stopIfTrue="1" operator="equal">
      <formula>0</formula>
    </cfRule>
    <cfRule type="cellIs" dxfId="26" priority="6" stopIfTrue="1" operator="greaterThan">
      <formula>2</formula>
    </cfRule>
  </conditionalFormatting>
  <conditionalFormatting sqref="J19">
    <cfRule type="cellIs" dxfId="25" priority="2" operator="lessThan">
      <formula>18</formula>
    </cfRule>
    <cfRule type="cellIs" dxfId="24" priority="8" stopIfTrue="1" operator="equal">
      <formula>0</formula>
    </cfRule>
  </conditionalFormatting>
  <conditionalFormatting sqref="G21">
    <cfRule type="cellIs" dxfId="23" priority="1" stopIfTrue="1" operator="lessThan">
      <formula>18</formula>
    </cfRule>
  </conditionalFormatting>
  <pageMargins left="0.25" right="0.25" top="0.25" bottom="0.25" header="0.511811023622047" footer="0.511811023622047"/>
  <pageSetup paperSize="9" scale="64" orientation="landscape" horizontalDpi="300" verticalDpi="300" r:id="rId1"/>
  <headerFooter alignWithMargins="0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Tablas!$P$3:$P$4</xm:f>
          </x14:formula1>
          <xm:sqref>G21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pageSetUpPr fitToPage="1"/>
  </sheetPr>
  <dimension ref="A1:Q1198"/>
  <sheetViews>
    <sheetView showGridLines="0" topLeftCell="A1048576" zoomScale="75" zoomScaleNormal="75" workbookViewId="0">
      <selection sqref="A1:XFD1048576"/>
    </sheetView>
  </sheetViews>
  <sheetFormatPr baseColWidth="10" defaultColWidth="8.83203125" defaultRowHeight="13" zeroHeight="1" x14ac:dyDescent="0.15"/>
  <cols>
    <col min="1" max="1" width="3.6640625" style="1" customWidth="1"/>
    <col min="2" max="2" width="20.6640625" style="1" customWidth="1"/>
    <col min="3" max="7" width="15.6640625" style="3" customWidth="1"/>
    <col min="8" max="10" width="15.6640625" style="1" customWidth="1"/>
    <col min="11" max="11" width="26" style="1" bestFit="1" customWidth="1"/>
    <col min="12" max="21" width="15.6640625" style="1" customWidth="1"/>
    <col min="22" max="16384" width="8.83203125" style="1"/>
  </cols>
  <sheetData>
    <row r="1" spans="1:17" ht="14" hidden="1" thickBot="1" x14ac:dyDescent="0.2"/>
    <row r="2" spans="1:17" ht="18" hidden="1" x14ac:dyDescent="0.2">
      <c r="A2" s="459" t="s">
        <v>34</v>
      </c>
      <c r="B2" s="460"/>
      <c r="C2" s="460"/>
      <c r="D2" s="460"/>
      <c r="E2" s="460"/>
      <c r="F2" s="460"/>
      <c r="G2" s="460"/>
      <c r="H2" s="9"/>
      <c r="I2" s="9"/>
      <c r="K2" s="195" t="s">
        <v>35</v>
      </c>
      <c r="L2" s="195"/>
      <c r="M2" s="112">
        <f>1.06/12</f>
        <v>8.8333333333333333E-2</v>
      </c>
      <c r="P2" s="33"/>
    </row>
    <row r="3" spans="1:17" ht="18" hidden="1" x14ac:dyDescent="0.2">
      <c r="A3" s="455" t="s">
        <v>12</v>
      </c>
      <c r="B3" s="456"/>
      <c r="C3" s="456"/>
      <c r="D3" s="456"/>
      <c r="E3" s="456"/>
      <c r="F3" s="456"/>
      <c r="G3" s="456"/>
      <c r="H3" s="9"/>
      <c r="I3" s="9"/>
      <c r="K3" s="195" t="s">
        <v>183</v>
      </c>
      <c r="L3" s="195"/>
      <c r="M3" s="195">
        <f>1.03/2</f>
        <v>0.51500000000000001</v>
      </c>
      <c r="P3" s="33"/>
    </row>
    <row r="4" spans="1:17" ht="16" hidden="1" x14ac:dyDescent="0.2">
      <c r="A4" s="457" t="s">
        <v>0</v>
      </c>
      <c r="B4" s="458"/>
      <c r="C4" s="458"/>
      <c r="D4" s="458"/>
      <c r="E4" s="458"/>
      <c r="F4" s="458"/>
      <c r="G4" s="458"/>
      <c r="H4" s="9"/>
      <c r="I4" s="9"/>
      <c r="K4" s="195" t="s">
        <v>184</v>
      </c>
      <c r="L4" s="195"/>
      <c r="M4" s="195">
        <f>1.045/4</f>
        <v>0.26124999999999998</v>
      </c>
      <c r="P4" s="33"/>
    </row>
    <row r="5" spans="1:17" hidden="1" x14ac:dyDescent="0.15">
      <c r="A5" s="5" t="s">
        <v>2</v>
      </c>
      <c r="B5" s="6" t="s">
        <v>2</v>
      </c>
      <c r="C5" s="253" t="s">
        <v>37</v>
      </c>
      <c r="D5" s="253" t="s">
        <v>38</v>
      </c>
      <c r="E5" s="253" t="s">
        <v>39</v>
      </c>
      <c r="F5" s="253" t="s">
        <v>40</v>
      </c>
      <c r="G5" s="253" t="s">
        <v>41</v>
      </c>
      <c r="H5" s="253" t="s">
        <v>185</v>
      </c>
      <c r="I5" s="253" t="s">
        <v>186</v>
      </c>
    </row>
    <row r="6" spans="1:17" ht="14" hidden="1" x14ac:dyDescent="0.15">
      <c r="A6" s="5">
        <v>18</v>
      </c>
      <c r="B6" s="6"/>
      <c r="C6" s="246">
        <v>2010</v>
      </c>
      <c r="D6" s="246">
        <v>1719</v>
      </c>
      <c r="E6" s="246">
        <v>1259</v>
      </c>
      <c r="F6" s="246">
        <v>868</v>
      </c>
      <c r="G6" s="246">
        <v>471</v>
      </c>
      <c r="H6" s="246">
        <v>278</v>
      </c>
      <c r="I6" s="246">
        <v>160</v>
      </c>
      <c r="J6" s="202"/>
      <c r="K6" s="224"/>
      <c r="L6" s="224"/>
      <c r="M6" s="224"/>
      <c r="N6" s="224"/>
      <c r="O6" s="224"/>
      <c r="P6" s="224"/>
      <c r="Q6" s="224"/>
    </row>
    <row r="7" spans="1:17" ht="14" hidden="1" x14ac:dyDescent="0.15">
      <c r="A7" s="5">
        <v>19</v>
      </c>
      <c r="B7" s="6"/>
      <c r="C7" s="246">
        <v>2043</v>
      </c>
      <c r="D7" s="246">
        <v>1719</v>
      </c>
      <c r="E7" s="246">
        <v>1259</v>
      </c>
      <c r="F7" s="246">
        <v>869</v>
      </c>
      <c r="G7" s="246">
        <v>476</v>
      </c>
      <c r="H7" s="246">
        <v>282</v>
      </c>
      <c r="I7" s="246">
        <v>163</v>
      </c>
      <c r="J7" s="202"/>
      <c r="K7" s="224"/>
      <c r="L7" s="224"/>
      <c r="M7" s="224"/>
      <c r="N7" s="224"/>
      <c r="O7" s="224"/>
      <c r="P7" s="224"/>
      <c r="Q7" s="224"/>
    </row>
    <row r="8" spans="1:17" ht="14" hidden="1" x14ac:dyDescent="0.15">
      <c r="A8" s="5">
        <v>20</v>
      </c>
      <c r="B8" s="6"/>
      <c r="C8" s="246">
        <v>2079</v>
      </c>
      <c r="D8" s="246">
        <v>1719</v>
      </c>
      <c r="E8" s="246">
        <v>1259</v>
      </c>
      <c r="F8" s="246">
        <v>871</v>
      </c>
      <c r="G8" s="246">
        <v>481</v>
      </c>
      <c r="H8" s="246">
        <v>286</v>
      </c>
      <c r="I8" s="246">
        <v>167</v>
      </c>
      <c r="J8" s="202"/>
      <c r="K8" s="224"/>
      <c r="L8" s="224"/>
      <c r="M8" s="224"/>
      <c r="N8" s="224"/>
      <c r="O8" s="224"/>
      <c r="P8" s="224"/>
      <c r="Q8" s="224"/>
    </row>
    <row r="9" spans="1:17" ht="14" hidden="1" x14ac:dyDescent="0.15">
      <c r="A9" s="5">
        <v>21</v>
      </c>
      <c r="B9" s="6"/>
      <c r="C9" s="246">
        <v>2118</v>
      </c>
      <c r="D9" s="246">
        <v>1719</v>
      </c>
      <c r="E9" s="246">
        <v>1261</v>
      </c>
      <c r="F9" s="246">
        <v>877</v>
      </c>
      <c r="G9" s="246">
        <v>487</v>
      </c>
      <c r="H9" s="246">
        <v>292</v>
      </c>
      <c r="I9" s="246">
        <v>172</v>
      </c>
      <c r="J9" s="202"/>
      <c r="K9" s="224"/>
      <c r="L9" s="224"/>
      <c r="M9" s="224"/>
      <c r="N9" s="224"/>
      <c r="O9" s="224"/>
      <c r="P9" s="224"/>
      <c r="Q9" s="224"/>
    </row>
    <row r="10" spans="1:17" ht="14" hidden="1" x14ac:dyDescent="0.15">
      <c r="A10" s="5">
        <v>22</v>
      </c>
      <c r="B10" s="6"/>
      <c r="C10" s="246">
        <v>2152</v>
      </c>
      <c r="D10" s="246">
        <v>1719</v>
      </c>
      <c r="E10" s="246">
        <v>1264</v>
      </c>
      <c r="F10" s="246">
        <v>884</v>
      </c>
      <c r="G10" s="246">
        <v>494</v>
      </c>
      <c r="H10" s="246">
        <v>298</v>
      </c>
      <c r="I10" s="246">
        <v>176</v>
      </c>
      <c r="J10" s="202"/>
      <c r="K10" s="224"/>
      <c r="L10" s="224"/>
      <c r="M10" s="224"/>
      <c r="N10" s="224"/>
      <c r="O10" s="224"/>
      <c r="P10" s="224"/>
      <c r="Q10" s="224"/>
    </row>
    <row r="11" spans="1:17" ht="14" hidden="1" x14ac:dyDescent="0.15">
      <c r="A11" s="5">
        <v>23</v>
      </c>
      <c r="B11" s="6"/>
      <c r="C11" s="246">
        <v>2188</v>
      </c>
      <c r="D11" s="246">
        <v>1723</v>
      </c>
      <c r="E11" s="246">
        <v>1272</v>
      </c>
      <c r="F11" s="246">
        <v>893</v>
      </c>
      <c r="G11" s="246">
        <v>502</v>
      </c>
      <c r="H11" s="246">
        <v>305</v>
      </c>
      <c r="I11" s="246">
        <v>181</v>
      </c>
      <c r="J11" s="202"/>
      <c r="K11" s="224"/>
      <c r="L11" s="224"/>
      <c r="M11" s="224"/>
      <c r="N11" s="224"/>
      <c r="O11" s="224"/>
      <c r="P11" s="224"/>
      <c r="Q11" s="224"/>
    </row>
    <row r="12" spans="1:17" ht="14" hidden="1" x14ac:dyDescent="0.15">
      <c r="A12" s="5">
        <v>24</v>
      </c>
      <c r="B12" s="6"/>
      <c r="C12" s="246">
        <v>2194</v>
      </c>
      <c r="D12" s="246">
        <v>1731</v>
      </c>
      <c r="E12" s="246">
        <v>1283</v>
      </c>
      <c r="F12" s="246">
        <v>904</v>
      </c>
      <c r="G12" s="246">
        <v>512</v>
      </c>
      <c r="H12" s="246">
        <v>312</v>
      </c>
      <c r="I12" s="246">
        <v>187</v>
      </c>
      <c r="J12" s="202"/>
      <c r="K12" s="224"/>
      <c r="L12" s="224"/>
      <c r="M12" s="224"/>
      <c r="N12" s="224"/>
      <c r="O12" s="224"/>
      <c r="P12" s="224"/>
      <c r="Q12" s="224"/>
    </row>
    <row r="13" spans="1:17" ht="14" hidden="1" x14ac:dyDescent="0.15">
      <c r="A13" s="5">
        <v>25</v>
      </c>
      <c r="B13" s="6"/>
      <c r="C13" s="246">
        <v>2204</v>
      </c>
      <c r="D13" s="246">
        <v>1744</v>
      </c>
      <c r="E13" s="246">
        <v>1297</v>
      </c>
      <c r="F13" s="246">
        <v>918</v>
      </c>
      <c r="G13" s="246">
        <v>523</v>
      </c>
      <c r="H13" s="246">
        <v>321</v>
      </c>
      <c r="I13" s="246">
        <v>194</v>
      </c>
      <c r="J13" s="202"/>
      <c r="K13" s="224"/>
      <c r="L13" s="224"/>
      <c r="M13" s="224"/>
      <c r="N13" s="224"/>
      <c r="O13" s="224"/>
      <c r="P13" s="224"/>
      <c r="Q13" s="224"/>
    </row>
    <row r="14" spans="1:17" ht="14" hidden="1" x14ac:dyDescent="0.15">
      <c r="A14" s="5">
        <v>26</v>
      </c>
      <c r="B14" s="6"/>
      <c r="C14" s="246">
        <v>2220</v>
      </c>
      <c r="D14" s="246">
        <v>1761</v>
      </c>
      <c r="E14" s="246">
        <v>1315</v>
      </c>
      <c r="F14" s="246">
        <v>934</v>
      </c>
      <c r="G14" s="246">
        <v>535</v>
      </c>
      <c r="H14" s="246">
        <v>330</v>
      </c>
      <c r="I14" s="246">
        <v>200</v>
      </c>
      <c r="J14" s="202"/>
      <c r="K14" s="224"/>
      <c r="L14" s="224"/>
      <c r="M14" s="224"/>
      <c r="N14" s="224"/>
      <c r="O14" s="224"/>
      <c r="P14" s="224"/>
      <c r="Q14" s="224"/>
    </row>
    <row r="15" spans="1:17" ht="14" hidden="1" x14ac:dyDescent="0.15">
      <c r="A15" s="5">
        <v>27</v>
      </c>
      <c r="B15" s="6"/>
      <c r="C15" s="246">
        <v>2242</v>
      </c>
      <c r="D15" s="246">
        <v>1783</v>
      </c>
      <c r="E15" s="246">
        <v>1336</v>
      </c>
      <c r="F15" s="246">
        <v>953</v>
      </c>
      <c r="G15" s="246">
        <v>549</v>
      </c>
      <c r="H15" s="246">
        <v>341</v>
      </c>
      <c r="I15" s="246">
        <v>207</v>
      </c>
      <c r="J15" s="202"/>
      <c r="K15" s="224"/>
      <c r="L15" s="224"/>
      <c r="M15" s="224"/>
      <c r="N15" s="224"/>
      <c r="O15" s="224"/>
      <c r="P15" s="224"/>
      <c r="Q15" s="224"/>
    </row>
    <row r="16" spans="1:17" ht="14" hidden="1" x14ac:dyDescent="0.15">
      <c r="A16" s="5">
        <v>28</v>
      </c>
      <c r="B16" s="6"/>
      <c r="C16" s="246">
        <v>2269</v>
      </c>
      <c r="D16" s="246">
        <v>1809</v>
      </c>
      <c r="E16" s="246">
        <v>1360</v>
      </c>
      <c r="F16" s="246">
        <v>973</v>
      </c>
      <c r="G16" s="246">
        <v>565</v>
      </c>
      <c r="H16" s="246">
        <v>352</v>
      </c>
      <c r="I16" s="246">
        <v>216</v>
      </c>
      <c r="J16" s="202"/>
      <c r="K16" s="224"/>
      <c r="L16" s="224"/>
      <c r="M16" s="224"/>
      <c r="N16" s="224"/>
      <c r="O16" s="224"/>
      <c r="P16" s="224"/>
      <c r="Q16" s="224"/>
    </row>
    <row r="17" spans="1:17" ht="14" hidden="1" x14ac:dyDescent="0.15">
      <c r="A17" s="5">
        <v>29</v>
      </c>
      <c r="B17" s="6"/>
      <c r="C17" s="246">
        <v>2303</v>
      </c>
      <c r="D17" s="246">
        <v>1840</v>
      </c>
      <c r="E17" s="246">
        <v>1387</v>
      </c>
      <c r="F17" s="246">
        <v>998</v>
      </c>
      <c r="G17" s="246">
        <v>582</v>
      </c>
      <c r="H17" s="246">
        <v>365</v>
      </c>
      <c r="I17" s="246">
        <v>225</v>
      </c>
      <c r="J17" s="202"/>
      <c r="K17" s="224"/>
      <c r="L17" s="224"/>
      <c r="M17" s="224"/>
      <c r="N17" s="224"/>
      <c r="O17" s="224"/>
      <c r="P17" s="224"/>
      <c r="Q17" s="224"/>
    </row>
    <row r="18" spans="1:17" ht="14" hidden="1" x14ac:dyDescent="0.15">
      <c r="A18" s="5">
        <v>30</v>
      </c>
      <c r="B18" s="6"/>
      <c r="C18" s="246">
        <v>2342</v>
      </c>
      <c r="D18" s="246">
        <v>1877</v>
      </c>
      <c r="E18" s="246">
        <v>1420</v>
      </c>
      <c r="F18" s="246">
        <v>1024</v>
      </c>
      <c r="G18" s="246">
        <v>601</v>
      </c>
      <c r="H18" s="246">
        <v>378</v>
      </c>
      <c r="I18" s="246">
        <v>235</v>
      </c>
      <c r="J18" s="202"/>
      <c r="K18" s="224"/>
      <c r="L18" s="224"/>
      <c r="M18" s="224"/>
      <c r="N18" s="224"/>
      <c r="O18" s="224"/>
      <c r="P18" s="224"/>
      <c r="Q18" s="224"/>
    </row>
    <row r="19" spans="1:17" ht="14" hidden="1" x14ac:dyDescent="0.15">
      <c r="A19" s="5">
        <v>31</v>
      </c>
      <c r="B19" s="6"/>
      <c r="C19" s="246">
        <v>2388</v>
      </c>
      <c r="D19" s="246">
        <v>1919</v>
      </c>
      <c r="E19" s="246">
        <v>1455</v>
      </c>
      <c r="F19" s="246">
        <v>1054</v>
      </c>
      <c r="G19" s="246">
        <v>622</v>
      </c>
      <c r="H19" s="246">
        <v>393</v>
      </c>
      <c r="I19" s="246">
        <v>246</v>
      </c>
      <c r="J19" s="202"/>
      <c r="K19" s="224"/>
      <c r="L19" s="224"/>
      <c r="M19" s="224"/>
      <c r="N19" s="224"/>
      <c r="O19" s="224"/>
      <c r="P19" s="224"/>
      <c r="Q19" s="224"/>
    </row>
    <row r="20" spans="1:17" ht="14" hidden="1" x14ac:dyDescent="0.15">
      <c r="A20" s="5">
        <v>32</v>
      </c>
      <c r="B20" s="6"/>
      <c r="C20" s="246">
        <v>2441</v>
      </c>
      <c r="D20" s="246">
        <v>1966</v>
      </c>
      <c r="E20" s="246">
        <v>1495</v>
      </c>
      <c r="F20" s="246">
        <v>1086</v>
      </c>
      <c r="G20" s="246">
        <v>645</v>
      </c>
      <c r="H20" s="246">
        <v>410</v>
      </c>
      <c r="I20" s="246">
        <v>258</v>
      </c>
      <c r="J20" s="202"/>
      <c r="K20" s="224"/>
      <c r="L20" s="224"/>
      <c r="M20" s="224"/>
      <c r="N20" s="224"/>
      <c r="O20" s="224"/>
      <c r="P20" s="224"/>
      <c r="Q20" s="224"/>
    </row>
    <row r="21" spans="1:17" ht="14" hidden="1" x14ac:dyDescent="0.15">
      <c r="A21" s="5">
        <v>33</v>
      </c>
      <c r="B21" s="6"/>
      <c r="C21" s="246">
        <v>2501</v>
      </c>
      <c r="D21" s="246">
        <v>2019</v>
      </c>
      <c r="E21" s="246">
        <v>1540</v>
      </c>
      <c r="F21" s="246">
        <v>1123</v>
      </c>
      <c r="G21" s="246">
        <v>669</v>
      </c>
      <c r="H21" s="246">
        <v>428</v>
      </c>
      <c r="I21" s="246">
        <v>270</v>
      </c>
      <c r="J21" s="202"/>
      <c r="K21" s="224"/>
      <c r="L21" s="224"/>
      <c r="M21" s="224"/>
      <c r="N21" s="224"/>
      <c r="O21" s="224"/>
      <c r="P21" s="224"/>
      <c r="Q21" s="224"/>
    </row>
    <row r="22" spans="1:17" s="9" customFormat="1" ht="14" hidden="1" x14ac:dyDescent="0.15">
      <c r="A22" s="5">
        <v>34</v>
      </c>
      <c r="B22" s="6"/>
      <c r="C22" s="246">
        <v>2567</v>
      </c>
      <c r="D22" s="246">
        <v>2077</v>
      </c>
      <c r="E22" s="246">
        <v>1590</v>
      </c>
      <c r="F22" s="246">
        <v>1163</v>
      </c>
      <c r="G22" s="246">
        <v>697</v>
      </c>
      <c r="H22" s="246">
        <v>447</v>
      </c>
      <c r="I22" s="246">
        <v>285</v>
      </c>
      <c r="J22" s="219"/>
      <c r="K22" s="224"/>
      <c r="L22" s="224"/>
      <c r="M22" s="224"/>
      <c r="N22" s="224"/>
      <c r="O22" s="224"/>
      <c r="P22" s="224"/>
      <c r="Q22" s="224"/>
    </row>
    <row r="23" spans="1:17" ht="14" hidden="1" x14ac:dyDescent="0.15">
      <c r="A23" s="5">
        <v>35</v>
      </c>
      <c r="B23" s="6"/>
      <c r="C23" s="246">
        <v>2641</v>
      </c>
      <c r="D23" s="246">
        <v>2142</v>
      </c>
      <c r="E23" s="246">
        <v>1645</v>
      </c>
      <c r="F23" s="246">
        <v>1207</v>
      </c>
      <c r="G23" s="246">
        <v>726</v>
      </c>
      <c r="H23" s="246">
        <v>469</v>
      </c>
      <c r="I23" s="246">
        <v>300</v>
      </c>
      <c r="J23" s="202"/>
      <c r="K23" s="224"/>
      <c r="L23" s="224"/>
      <c r="M23" s="224"/>
      <c r="N23" s="224"/>
      <c r="O23" s="224"/>
      <c r="P23" s="224"/>
      <c r="Q23" s="224"/>
    </row>
    <row r="24" spans="1:17" ht="14" hidden="1" x14ac:dyDescent="0.15">
      <c r="A24" s="5">
        <v>36</v>
      </c>
      <c r="B24" s="6"/>
      <c r="C24" s="246">
        <v>2723</v>
      </c>
      <c r="D24" s="246">
        <v>2214</v>
      </c>
      <c r="E24" s="246">
        <v>1705</v>
      </c>
      <c r="F24" s="246">
        <v>1254</v>
      </c>
      <c r="G24" s="246">
        <v>759</v>
      </c>
      <c r="H24" s="246">
        <v>492</v>
      </c>
      <c r="I24" s="246">
        <v>317</v>
      </c>
      <c r="J24" s="202"/>
      <c r="K24" s="224"/>
      <c r="L24" s="224"/>
      <c r="M24" s="224"/>
      <c r="N24" s="224"/>
      <c r="O24" s="224"/>
      <c r="P24" s="224"/>
      <c r="Q24" s="224"/>
    </row>
    <row r="25" spans="1:17" ht="14" hidden="1" x14ac:dyDescent="0.15">
      <c r="A25" s="5">
        <v>37</v>
      </c>
      <c r="B25" s="6"/>
      <c r="C25" s="246">
        <v>2812</v>
      </c>
      <c r="D25" s="246">
        <v>2292</v>
      </c>
      <c r="E25" s="246">
        <v>1769</v>
      </c>
      <c r="F25" s="246">
        <v>1307</v>
      </c>
      <c r="G25" s="246">
        <v>795</v>
      </c>
      <c r="H25" s="246">
        <v>517</v>
      </c>
      <c r="I25" s="246">
        <v>334</v>
      </c>
      <c r="J25" s="202"/>
      <c r="K25" s="224"/>
      <c r="L25" s="224"/>
      <c r="M25" s="224"/>
      <c r="N25" s="224"/>
      <c r="O25" s="224"/>
      <c r="P25" s="224"/>
      <c r="Q25" s="224"/>
    </row>
    <row r="26" spans="1:17" ht="14" hidden="1" x14ac:dyDescent="0.15">
      <c r="A26" s="5">
        <v>38</v>
      </c>
      <c r="B26" s="6"/>
      <c r="C26" s="246">
        <v>2910</v>
      </c>
      <c r="D26" s="246">
        <v>2378</v>
      </c>
      <c r="E26" s="246">
        <v>1840</v>
      </c>
      <c r="F26" s="246">
        <v>1363</v>
      </c>
      <c r="G26" s="246">
        <v>833</v>
      </c>
      <c r="H26" s="246">
        <v>544</v>
      </c>
      <c r="I26" s="246">
        <v>354</v>
      </c>
      <c r="J26" s="202"/>
      <c r="K26" s="224"/>
      <c r="L26" s="224"/>
      <c r="M26" s="224"/>
      <c r="N26" s="224"/>
      <c r="O26" s="224"/>
      <c r="P26" s="224"/>
      <c r="Q26" s="224"/>
    </row>
    <row r="27" spans="1:17" ht="14" hidden="1" x14ac:dyDescent="0.15">
      <c r="A27" s="5">
        <v>39</v>
      </c>
      <c r="B27" s="6"/>
      <c r="C27" s="246">
        <v>3017</v>
      </c>
      <c r="D27" s="246">
        <v>2471</v>
      </c>
      <c r="E27" s="246">
        <v>1919</v>
      </c>
      <c r="F27" s="246">
        <v>1425</v>
      </c>
      <c r="G27" s="246">
        <v>875</v>
      </c>
      <c r="H27" s="246">
        <v>574</v>
      </c>
      <c r="I27" s="246">
        <v>375</v>
      </c>
      <c r="J27" s="202"/>
      <c r="K27" s="224"/>
      <c r="L27" s="224"/>
      <c r="M27" s="224"/>
      <c r="N27" s="224"/>
      <c r="O27" s="224"/>
      <c r="P27" s="224"/>
      <c r="Q27" s="224"/>
    </row>
    <row r="28" spans="1:17" s="9" customFormat="1" ht="14" hidden="1" x14ac:dyDescent="0.15">
      <c r="A28" s="5">
        <v>40</v>
      </c>
      <c r="B28" s="6"/>
      <c r="C28" s="246">
        <v>3102</v>
      </c>
      <c r="D28" s="246">
        <v>2572</v>
      </c>
      <c r="E28" s="246">
        <v>2003</v>
      </c>
      <c r="F28" s="246">
        <v>1492</v>
      </c>
      <c r="G28" s="246">
        <v>920</v>
      </c>
      <c r="H28" s="246">
        <v>606</v>
      </c>
      <c r="I28" s="246">
        <v>399</v>
      </c>
      <c r="J28" s="219"/>
      <c r="K28" s="224"/>
      <c r="L28" s="224"/>
      <c r="M28" s="224"/>
      <c r="N28" s="224"/>
      <c r="O28" s="224"/>
      <c r="P28" s="224"/>
      <c r="Q28" s="224"/>
    </row>
    <row r="29" spans="1:17" ht="14" hidden="1" x14ac:dyDescent="0.15">
      <c r="A29" s="5">
        <v>41</v>
      </c>
      <c r="B29" s="6"/>
      <c r="C29" s="246">
        <v>3171</v>
      </c>
      <c r="D29" s="246">
        <v>2681</v>
      </c>
      <c r="E29" s="246">
        <v>2093</v>
      </c>
      <c r="F29" s="246">
        <v>1564</v>
      </c>
      <c r="G29" s="246">
        <v>968</v>
      </c>
      <c r="H29" s="246">
        <v>641</v>
      </c>
      <c r="I29" s="246">
        <v>425</v>
      </c>
      <c r="J29" s="202"/>
      <c r="K29" s="224"/>
      <c r="L29" s="224"/>
      <c r="M29" s="224"/>
      <c r="N29" s="224"/>
      <c r="O29" s="224"/>
      <c r="P29" s="224"/>
      <c r="Q29" s="224"/>
    </row>
    <row r="30" spans="1:17" ht="14" hidden="1" x14ac:dyDescent="0.15">
      <c r="A30" s="5">
        <v>42</v>
      </c>
      <c r="B30" s="6"/>
      <c r="C30" s="246">
        <v>3246</v>
      </c>
      <c r="D30" s="246">
        <v>2801</v>
      </c>
      <c r="E30" s="246">
        <v>2192</v>
      </c>
      <c r="F30" s="246">
        <v>1644</v>
      </c>
      <c r="G30" s="246">
        <v>1022</v>
      </c>
      <c r="H30" s="246">
        <v>679</v>
      </c>
      <c r="I30" s="246">
        <v>452</v>
      </c>
      <c r="J30" s="203"/>
      <c r="K30" s="224"/>
      <c r="L30" s="224"/>
      <c r="M30" s="224"/>
      <c r="N30" s="224"/>
      <c r="O30" s="224"/>
      <c r="P30" s="224"/>
      <c r="Q30" s="224"/>
    </row>
    <row r="31" spans="1:17" ht="14" hidden="1" x14ac:dyDescent="0.15">
      <c r="A31" s="5">
        <v>43</v>
      </c>
      <c r="B31" s="6"/>
      <c r="C31" s="246">
        <v>3370</v>
      </c>
      <c r="D31" s="246">
        <v>2928</v>
      </c>
      <c r="E31" s="246">
        <v>2299</v>
      </c>
      <c r="F31" s="246">
        <v>1729</v>
      </c>
      <c r="G31" s="246">
        <v>1080</v>
      </c>
      <c r="H31" s="246">
        <v>721</v>
      </c>
      <c r="I31" s="246">
        <v>482</v>
      </c>
      <c r="J31" s="203"/>
      <c r="K31" s="224"/>
      <c r="L31" s="224"/>
      <c r="M31" s="224"/>
      <c r="N31" s="224"/>
      <c r="O31" s="224"/>
      <c r="P31" s="224"/>
      <c r="Q31" s="224"/>
    </row>
    <row r="32" spans="1:17" ht="14" hidden="1" x14ac:dyDescent="0.15">
      <c r="A32" s="5">
        <v>44</v>
      </c>
      <c r="B32" s="6"/>
      <c r="C32" s="246">
        <v>3500</v>
      </c>
      <c r="D32" s="246">
        <v>3045</v>
      </c>
      <c r="E32" s="246">
        <v>2414</v>
      </c>
      <c r="F32" s="246">
        <v>1821</v>
      </c>
      <c r="G32" s="246">
        <v>1142</v>
      </c>
      <c r="H32" s="246">
        <v>765</v>
      </c>
      <c r="I32" s="246">
        <v>515</v>
      </c>
      <c r="J32" s="203"/>
      <c r="K32" s="224"/>
      <c r="L32" s="224"/>
      <c r="M32" s="224"/>
      <c r="N32" s="224"/>
      <c r="O32" s="224"/>
      <c r="P32" s="224"/>
      <c r="Q32" s="224"/>
    </row>
    <row r="33" spans="1:17" ht="14" hidden="1" x14ac:dyDescent="0.15">
      <c r="A33" s="5">
        <v>45</v>
      </c>
      <c r="B33" s="6"/>
      <c r="C33" s="246">
        <v>3630</v>
      </c>
      <c r="D33" s="246">
        <v>3155</v>
      </c>
      <c r="E33" s="246">
        <v>2539</v>
      </c>
      <c r="F33" s="246">
        <v>1921</v>
      </c>
      <c r="G33" s="246">
        <v>1209</v>
      </c>
      <c r="H33" s="246">
        <v>813</v>
      </c>
      <c r="I33" s="246">
        <v>550</v>
      </c>
      <c r="J33" s="203"/>
      <c r="K33" s="224"/>
      <c r="L33" s="224"/>
      <c r="M33" s="224"/>
      <c r="N33" s="224"/>
      <c r="O33" s="224"/>
      <c r="P33" s="224"/>
      <c r="Q33" s="224"/>
    </row>
    <row r="34" spans="1:17" ht="14" hidden="1" x14ac:dyDescent="0.15">
      <c r="A34" s="5">
        <v>46</v>
      </c>
      <c r="B34" s="6"/>
      <c r="C34" s="246">
        <v>3758</v>
      </c>
      <c r="D34" s="246">
        <v>3268</v>
      </c>
      <c r="E34" s="246">
        <v>2673</v>
      </c>
      <c r="F34" s="246">
        <v>2028</v>
      </c>
      <c r="G34" s="246">
        <v>1283</v>
      </c>
      <c r="H34" s="246">
        <v>866</v>
      </c>
      <c r="I34" s="246">
        <v>588</v>
      </c>
      <c r="J34" s="203"/>
      <c r="K34" s="224"/>
      <c r="L34" s="224"/>
      <c r="M34" s="224"/>
      <c r="N34" s="224"/>
      <c r="O34" s="224"/>
      <c r="P34" s="224"/>
      <c r="Q34" s="224"/>
    </row>
    <row r="35" spans="1:17" ht="14" hidden="1" x14ac:dyDescent="0.15">
      <c r="A35" s="5">
        <v>47</v>
      </c>
      <c r="B35" s="6"/>
      <c r="C35" s="246">
        <v>3889</v>
      </c>
      <c r="D35" s="246">
        <v>3380</v>
      </c>
      <c r="E35" s="246">
        <v>2817</v>
      </c>
      <c r="F35" s="246">
        <v>2144</v>
      </c>
      <c r="G35" s="246">
        <v>1361</v>
      </c>
      <c r="H35" s="246">
        <v>922</v>
      </c>
      <c r="I35" s="246">
        <v>630</v>
      </c>
      <c r="J35" s="203"/>
      <c r="K35" s="224"/>
      <c r="L35" s="224"/>
      <c r="M35" s="224"/>
      <c r="N35" s="224"/>
      <c r="O35" s="224"/>
      <c r="P35" s="224"/>
      <c r="Q35" s="224"/>
    </row>
    <row r="36" spans="1:17" ht="14" hidden="1" x14ac:dyDescent="0.15">
      <c r="A36" s="5">
        <v>48</v>
      </c>
      <c r="B36" s="6"/>
      <c r="C36" s="246">
        <v>4027</v>
      </c>
      <c r="D36" s="246">
        <v>3500</v>
      </c>
      <c r="E36" s="246">
        <v>2973</v>
      </c>
      <c r="F36" s="246">
        <v>2269</v>
      </c>
      <c r="G36" s="246">
        <v>1447</v>
      </c>
      <c r="H36" s="246">
        <v>984</v>
      </c>
      <c r="I36" s="246">
        <v>676</v>
      </c>
      <c r="J36" s="203"/>
      <c r="K36" s="224"/>
      <c r="L36" s="224"/>
      <c r="M36" s="224"/>
      <c r="N36" s="224"/>
      <c r="O36" s="224"/>
      <c r="P36" s="224"/>
      <c r="Q36" s="224"/>
    </row>
    <row r="37" spans="1:17" ht="14" hidden="1" x14ac:dyDescent="0.15">
      <c r="A37" s="5">
        <v>49</v>
      </c>
      <c r="B37" s="6"/>
      <c r="C37" s="246">
        <v>4161</v>
      </c>
      <c r="D37" s="246">
        <v>3618</v>
      </c>
      <c r="E37" s="246">
        <v>3141</v>
      </c>
      <c r="F37" s="246">
        <v>2405</v>
      </c>
      <c r="G37" s="246">
        <v>1539</v>
      </c>
      <c r="H37" s="246">
        <v>1052</v>
      </c>
      <c r="I37" s="246">
        <v>725</v>
      </c>
      <c r="J37" s="203"/>
      <c r="K37" s="224"/>
      <c r="L37" s="224"/>
      <c r="M37" s="224"/>
      <c r="N37" s="224"/>
      <c r="O37" s="224"/>
      <c r="P37" s="224"/>
      <c r="Q37" s="224"/>
    </row>
    <row r="38" spans="1:17" ht="14" hidden="1" x14ac:dyDescent="0.15">
      <c r="A38" s="5">
        <v>50</v>
      </c>
      <c r="B38" s="6"/>
      <c r="C38" s="246">
        <v>4297</v>
      </c>
      <c r="D38" s="246">
        <v>3738</v>
      </c>
      <c r="E38" s="246">
        <v>3334</v>
      </c>
      <c r="F38" s="246">
        <v>2562</v>
      </c>
      <c r="G38" s="246">
        <v>1647</v>
      </c>
      <c r="H38" s="246">
        <v>1129</v>
      </c>
      <c r="I38" s="246">
        <v>783</v>
      </c>
      <c r="J38" s="203"/>
      <c r="K38" s="224"/>
      <c r="L38" s="224"/>
      <c r="M38" s="224"/>
      <c r="N38" s="224"/>
      <c r="O38" s="224"/>
      <c r="P38" s="224"/>
      <c r="Q38" s="224"/>
    </row>
    <row r="39" spans="1:17" ht="14" hidden="1" x14ac:dyDescent="0.15">
      <c r="A39" s="5">
        <v>51</v>
      </c>
      <c r="B39" s="6"/>
      <c r="C39" s="246">
        <v>4431</v>
      </c>
      <c r="D39" s="246">
        <v>3855</v>
      </c>
      <c r="E39" s="246">
        <v>3515</v>
      </c>
      <c r="F39" s="246">
        <v>2750</v>
      </c>
      <c r="G39" s="246">
        <v>1778</v>
      </c>
      <c r="H39" s="246">
        <v>1225</v>
      </c>
      <c r="I39" s="246">
        <v>853</v>
      </c>
      <c r="J39" s="203"/>
      <c r="K39" s="224"/>
      <c r="L39" s="224"/>
      <c r="M39" s="224"/>
      <c r="N39" s="224"/>
      <c r="O39" s="224"/>
      <c r="P39" s="224"/>
      <c r="Q39" s="224"/>
    </row>
    <row r="40" spans="1:17" ht="14" hidden="1" x14ac:dyDescent="0.15">
      <c r="A40" s="5">
        <v>52</v>
      </c>
      <c r="B40" s="6"/>
      <c r="C40" s="246">
        <v>4568</v>
      </c>
      <c r="D40" s="246">
        <v>3974</v>
      </c>
      <c r="E40" s="246">
        <v>3623</v>
      </c>
      <c r="F40" s="246">
        <v>2953</v>
      </c>
      <c r="G40" s="246">
        <v>1918</v>
      </c>
      <c r="H40" s="246">
        <v>1327</v>
      </c>
      <c r="I40" s="246">
        <v>929</v>
      </c>
      <c r="J40" s="203"/>
      <c r="K40" s="224"/>
      <c r="L40" s="224"/>
      <c r="M40" s="224"/>
      <c r="N40" s="224"/>
      <c r="O40" s="224"/>
      <c r="P40" s="224"/>
      <c r="Q40" s="224"/>
    </row>
    <row r="41" spans="1:17" ht="14" hidden="1" x14ac:dyDescent="0.15">
      <c r="A41" s="5">
        <v>53</v>
      </c>
      <c r="B41" s="6"/>
      <c r="C41" s="246">
        <v>4730</v>
      </c>
      <c r="D41" s="246">
        <v>4113</v>
      </c>
      <c r="E41" s="246">
        <v>3753</v>
      </c>
      <c r="F41" s="246">
        <v>3170</v>
      </c>
      <c r="G41" s="246">
        <v>2068</v>
      </c>
      <c r="H41" s="246">
        <v>1436</v>
      </c>
      <c r="I41" s="246">
        <v>1011</v>
      </c>
      <c r="J41" s="203"/>
      <c r="K41" s="224"/>
      <c r="L41" s="224"/>
      <c r="M41" s="224"/>
      <c r="N41" s="224"/>
      <c r="O41" s="224"/>
      <c r="P41" s="224"/>
      <c r="Q41" s="224"/>
    </row>
    <row r="42" spans="1:17" ht="14" hidden="1" x14ac:dyDescent="0.15">
      <c r="A42" s="5">
        <v>54</v>
      </c>
      <c r="B42" s="8"/>
      <c r="C42" s="246">
        <v>4893</v>
      </c>
      <c r="D42" s="246">
        <v>4254</v>
      </c>
      <c r="E42" s="246">
        <v>3879</v>
      </c>
      <c r="F42" s="246">
        <v>3404</v>
      </c>
      <c r="G42" s="246">
        <v>2230</v>
      </c>
      <c r="H42" s="246">
        <v>1553</v>
      </c>
      <c r="I42" s="246">
        <v>1099</v>
      </c>
      <c r="J42" s="203"/>
      <c r="K42" s="224"/>
      <c r="L42" s="224"/>
      <c r="M42" s="224"/>
      <c r="N42" s="224"/>
      <c r="O42" s="224"/>
      <c r="P42" s="224"/>
      <c r="Q42" s="224"/>
    </row>
    <row r="43" spans="1:17" ht="14" hidden="1" x14ac:dyDescent="0.15">
      <c r="A43" s="5">
        <v>55</v>
      </c>
      <c r="B43" s="8"/>
      <c r="C43" s="246">
        <v>5057</v>
      </c>
      <c r="D43" s="246">
        <v>4397</v>
      </c>
      <c r="E43" s="246">
        <v>4007</v>
      </c>
      <c r="F43" s="246">
        <v>3536</v>
      </c>
      <c r="G43" s="246">
        <v>2404</v>
      </c>
      <c r="H43" s="246">
        <v>1679</v>
      </c>
      <c r="I43" s="246">
        <v>1192</v>
      </c>
      <c r="J43" s="203"/>
      <c r="K43" s="224"/>
      <c r="L43" s="224"/>
      <c r="M43" s="224"/>
      <c r="N43" s="224"/>
      <c r="O43" s="224"/>
      <c r="P43" s="224"/>
      <c r="Q43" s="224"/>
    </row>
    <row r="44" spans="1:17" ht="14" hidden="1" x14ac:dyDescent="0.15">
      <c r="A44" s="5">
        <v>56</v>
      </c>
      <c r="B44" s="8"/>
      <c r="C44" s="246">
        <v>5218</v>
      </c>
      <c r="D44" s="246">
        <v>4536</v>
      </c>
      <c r="E44" s="246">
        <v>4134</v>
      </c>
      <c r="F44" s="246">
        <v>3657</v>
      </c>
      <c r="G44" s="246">
        <v>2544</v>
      </c>
      <c r="H44" s="246">
        <v>1815</v>
      </c>
      <c r="I44" s="246">
        <v>1293</v>
      </c>
      <c r="J44" s="203"/>
      <c r="K44" s="224"/>
      <c r="L44" s="224"/>
      <c r="M44" s="224"/>
      <c r="N44" s="224"/>
      <c r="O44" s="224"/>
      <c r="P44" s="224"/>
      <c r="Q44" s="224"/>
    </row>
    <row r="45" spans="1:17" ht="14" hidden="1" x14ac:dyDescent="0.15">
      <c r="A45" s="5">
        <v>57</v>
      </c>
      <c r="B45" s="8"/>
      <c r="C45" s="246">
        <v>5377</v>
      </c>
      <c r="D45" s="246">
        <v>4678</v>
      </c>
      <c r="E45" s="246">
        <v>4264</v>
      </c>
      <c r="F45" s="246">
        <v>3781</v>
      </c>
      <c r="G45" s="246">
        <v>2623</v>
      </c>
      <c r="H45" s="246">
        <v>1961</v>
      </c>
      <c r="I45" s="246">
        <v>1402</v>
      </c>
      <c r="J45" s="203"/>
      <c r="K45" s="224"/>
      <c r="L45" s="224"/>
      <c r="M45" s="224"/>
      <c r="N45" s="224"/>
      <c r="O45" s="224"/>
      <c r="P45" s="224"/>
      <c r="Q45" s="224"/>
    </row>
    <row r="46" spans="1:17" ht="14" hidden="1" x14ac:dyDescent="0.15">
      <c r="A46" s="5">
        <v>58</v>
      </c>
      <c r="B46" s="8"/>
      <c r="C46" s="246">
        <v>5563</v>
      </c>
      <c r="D46" s="246">
        <v>4836</v>
      </c>
      <c r="E46" s="246">
        <v>4398</v>
      </c>
      <c r="F46" s="246">
        <v>3943</v>
      </c>
      <c r="G46" s="246">
        <v>2727</v>
      </c>
      <c r="H46" s="246">
        <v>2117</v>
      </c>
      <c r="I46" s="246">
        <v>1519</v>
      </c>
      <c r="J46" s="203"/>
      <c r="K46" s="224"/>
      <c r="L46" s="224"/>
      <c r="M46" s="224"/>
      <c r="N46" s="224"/>
      <c r="O46" s="224"/>
      <c r="P46" s="224"/>
      <c r="Q46" s="224"/>
    </row>
    <row r="47" spans="1:17" ht="14" hidden="1" x14ac:dyDescent="0.15">
      <c r="A47" s="5">
        <v>59</v>
      </c>
      <c r="B47" s="8"/>
      <c r="C47" s="246">
        <v>5749</v>
      </c>
      <c r="D47" s="246">
        <v>5000</v>
      </c>
      <c r="E47" s="246">
        <v>4530</v>
      </c>
      <c r="F47" s="246">
        <v>4101</v>
      </c>
      <c r="G47" s="246">
        <v>2830</v>
      </c>
      <c r="H47" s="246">
        <v>2285</v>
      </c>
      <c r="I47" s="246">
        <v>1644</v>
      </c>
      <c r="J47" s="203"/>
      <c r="K47" s="224"/>
      <c r="L47" s="224"/>
      <c r="M47" s="224"/>
      <c r="N47" s="224"/>
      <c r="O47" s="224"/>
      <c r="P47" s="224"/>
      <c r="Q47" s="224"/>
    </row>
    <row r="48" spans="1:17" ht="14" hidden="1" x14ac:dyDescent="0.15">
      <c r="A48" s="5">
        <v>60</v>
      </c>
      <c r="B48" s="8"/>
      <c r="C48" s="246">
        <v>5934</v>
      </c>
      <c r="D48" s="246">
        <v>5159</v>
      </c>
      <c r="E48" s="246">
        <v>4666</v>
      </c>
      <c r="F48" s="246">
        <v>4262</v>
      </c>
      <c r="G48" s="246">
        <v>2934</v>
      </c>
      <c r="H48" s="246">
        <v>2467</v>
      </c>
      <c r="I48" s="246">
        <v>1779</v>
      </c>
      <c r="J48" s="203"/>
      <c r="K48" s="224"/>
      <c r="L48" s="224"/>
      <c r="M48" s="224"/>
      <c r="N48" s="224"/>
      <c r="O48" s="224"/>
      <c r="P48" s="224"/>
      <c r="Q48" s="224"/>
    </row>
    <row r="49" spans="1:17" ht="14" hidden="1" x14ac:dyDescent="0.15">
      <c r="A49" s="5">
        <v>61</v>
      </c>
      <c r="B49" s="8"/>
      <c r="C49" s="246">
        <v>6163</v>
      </c>
      <c r="D49" s="246">
        <v>5357</v>
      </c>
      <c r="E49" s="246">
        <v>4867</v>
      </c>
      <c r="F49" s="246">
        <v>4421</v>
      </c>
      <c r="G49" s="246">
        <v>3043</v>
      </c>
      <c r="H49" s="246">
        <v>2661</v>
      </c>
      <c r="I49" s="246">
        <v>1924</v>
      </c>
      <c r="J49" s="203"/>
      <c r="K49" s="224"/>
      <c r="L49" s="224"/>
      <c r="M49" s="224"/>
      <c r="N49" s="224"/>
      <c r="O49" s="224"/>
      <c r="P49" s="224"/>
      <c r="Q49" s="224"/>
    </row>
    <row r="50" spans="1:17" ht="14" hidden="1" x14ac:dyDescent="0.15">
      <c r="A50" s="5">
        <v>62</v>
      </c>
      <c r="B50" s="8"/>
      <c r="C50" s="246">
        <v>6439</v>
      </c>
      <c r="D50" s="246">
        <v>5599</v>
      </c>
      <c r="E50" s="246">
        <v>5105</v>
      </c>
      <c r="F50" s="246">
        <v>4620</v>
      </c>
      <c r="G50" s="246">
        <v>3182</v>
      </c>
      <c r="H50" s="246">
        <v>2872</v>
      </c>
      <c r="I50" s="246">
        <v>2081</v>
      </c>
      <c r="J50" s="203"/>
      <c r="K50" s="224"/>
      <c r="L50" s="224"/>
      <c r="M50" s="224"/>
      <c r="N50" s="224"/>
      <c r="O50" s="224"/>
      <c r="P50" s="224"/>
      <c r="Q50" s="224"/>
    </row>
    <row r="51" spans="1:17" ht="14" hidden="1" x14ac:dyDescent="0.15">
      <c r="A51" s="5">
        <v>63</v>
      </c>
      <c r="B51" s="8"/>
      <c r="C51" s="246">
        <v>6771</v>
      </c>
      <c r="D51" s="246">
        <v>5886</v>
      </c>
      <c r="E51" s="246">
        <v>5370</v>
      </c>
      <c r="F51" s="246">
        <v>4858</v>
      </c>
      <c r="G51" s="246">
        <v>3348</v>
      </c>
      <c r="H51" s="246">
        <v>3098</v>
      </c>
      <c r="I51" s="246">
        <v>2249</v>
      </c>
      <c r="J51" s="203"/>
      <c r="K51" s="224"/>
      <c r="L51" s="224"/>
      <c r="M51" s="224"/>
      <c r="N51" s="224"/>
      <c r="O51" s="224"/>
      <c r="P51" s="224"/>
      <c r="Q51" s="224"/>
    </row>
    <row r="52" spans="1:17" ht="14" hidden="1" x14ac:dyDescent="0.15">
      <c r="A52" s="5">
        <v>64</v>
      </c>
      <c r="B52" s="8"/>
      <c r="C52" s="246">
        <v>7160</v>
      </c>
      <c r="D52" s="246">
        <v>6228</v>
      </c>
      <c r="E52" s="246">
        <v>5677</v>
      </c>
      <c r="F52" s="246">
        <v>5138</v>
      </c>
      <c r="G52" s="246">
        <v>3717</v>
      </c>
      <c r="H52" s="246">
        <v>3343</v>
      </c>
      <c r="I52" s="246">
        <v>2429</v>
      </c>
      <c r="J52" s="203"/>
      <c r="K52" s="224"/>
      <c r="L52" s="224"/>
      <c r="M52" s="224"/>
      <c r="N52" s="224"/>
      <c r="O52" s="232"/>
      <c r="P52" s="224"/>
      <c r="Q52" s="224"/>
    </row>
    <row r="53" spans="1:17" ht="14" hidden="1" x14ac:dyDescent="0.15">
      <c r="A53" s="5">
        <v>65</v>
      </c>
      <c r="B53" s="8"/>
      <c r="C53" s="246">
        <v>7630</v>
      </c>
      <c r="D53" s="246">
        <v>6633</v>
      </c>
      <c r="E53" s="246">
        <v>6047</v>
      </c>
      <c r="F53" s="246">
        <v>5522</v>
      </c>
      <c r="G53" s="246">
        <v>3979</v>
      </c>
      <c r="H53" s="246">
        <v>3606</v>
      </c>
      <c r="I53" s="246">
        <v>2624</v>
      </c>
      <c r="J53" s="203"/>
      <c r="K53" s="224"/>
      <c r="L53" s="224"/>
      <c r="M53" s="224"/>
      <c r="N53" s="224"/>
      <c r="O53" s="232"/>
      <c r="P53" s="224"/>
      <c r="Q53" s="224"/>
    </row>
    <row r="54" spans="1:17" ht="14" hidden="1" x14ac:dyDescent="0.15">
      <c r="A54" s="5">
        <v>66</v>
      </c>
      <c r="B54" s="8"/>
      <c r="C54" s="246">
        <v>8177</v>
      </c>
      <c r="D54" s="246">
        <v>7111</v>
      </c>
      <c r="E54" s="246">
        <v>6484</v>
      </c>
      <c r="F54" s="246">
        <v>5963</v>
      </c>
      <c r="G54" s="246">
        <v>4286</v>
      </c>
      <c r="H54" s="246">
        <v>3891</v>
      </c>
      <c r="I54" s="246">
        <v>2834</v>
      </c>
      <c r="J54" s="203"/>
      <c r="K54" s="224"/>
      <c r="L54" s="224"/>
      <c r="M54" s="224"/>
      <c r="N54" s="224"/>
      <c r="O54" s="232"/>
      <c r="P54" s="224"/>
      <c r="Q54" s="224"/>
    </row>
    <row r="55" spans="1:17" ht="14" hidden="1" x14ac:dyDescent="0.15">
      <c r="A55" s="5">
        <v>67</v>
      </c>
      <c r="B55" s="8"/>
      <c r="C55" s="246">
        <v>8830</v>
      </c>
      <c r="D55" s="246">
        <v>7679</v>
      </c>
      <c r="E55" s="246">
        <v>7003</v>
      </c>
      <c r="F55" s="246">
        <v>6445</v>
      </c>
      <c r="G55" s="246">
        <v>4629</v>
      </c>
      <c r="H55" s="246">
        <v>4197</v>
      </c>
      <c r="I55" s="246">
        <v>3060</v>
      </c>
      <c r="J55" s="203"/>
      <c r="K55" s="224"/>
      <c r="L55" s="224"/>
      <c r="M55" s="224"/>
      <c r="N55" s="224"/>
      <c r="O55" s="232"/>
      <c r="P55" s="224"/>
      <c r="Q55" s="224"/>
    </row>
    <row r="56" spans="1:17" ht="14" hidden="1" x14ac:dyDescent="0.15">
      <c r="A56" s="5">
        <v>68</v>
      </c>
      <c r="B56" s="8"/>
      <c r="C56" s="246">
        <v>9582</v>
      </c>
      <c r="D56" s="246">
        <v>8330</v>
      </c>
      <c r="E56" s="246">
        <v>7597</v>
      </c>
      <c r="F56" s="246">
        <v>6988</v>
      </c>
      <c r="G56" s="246">
        <v>5020</v>
      </c>
      <c r="H56" s="246">
        <v>4528</v>
      </c>
      <c r="I56" s="246">
        <v>3304</v>
      </c>
      <c r="J56" s="203"/>
      <c r="K56" s="224"/>
      <c r="L56" s="224"/>
      <c r="M56" s="224"/>
      <c r="N56" s="224"/>
      <c r="O56" s="232"/>
      <c r="P56" s="224"/>
      <c r="Q56" s="224"/>
    </row>
    <row r="57" spans="1:17" ht="14" hidden="1" x14ac:dyDescent="0.15">
      <c r="A57" s="5">
        <v>69</v>
      </c>
      <c r="B57" s="8"/>
      <c r="C57" s="246">
        <v>10455</v>
      </c>
      <c r="D57" s="246">
        <v>9091</v>
      </c>
      <c r="E57" s="246">
        <v>8290</v>
      </c>
      <c r="F57" s="246">
        <v>7631</v>
      </c>
      <c r="G57" s="246">
        <v>5222</v>
      </c>
      <c r="H57" s="246">
        <v>4885</v>
      </c>
      <c r="I57" s="246">
        <v>3565</v>
      </c>
      <c r="J57" s="203"/>
      <c r="K57" s="224"/>
      <c r="L57" s="224"/>
      <c r="M57" s="224"/>
      <c r="N57" s="224"/>
      <c r="O57" s="224"/>
      <c r="P57" s="224"/>
      <c r="Q57" s="224"/>
    </row>
    <row r="58" spans="1:17" ht="14" hidden="1" x14ac:dyDescent="0.15">
      <c r="A58" s="5">
        <v>70</v>
      </c>
      <c r="B58" s="8"/>
      <c r="C58" s="246">
        <v>11467</v>
      </c>
      <c r="D58" s="246">
        <v>9972</v>
      </c>
      <c r="E58" s="246">
        <v>9013</v>
      </c>
      <c r="F58" s="246">
        <v>8492</v>
      </c>
      <c r="G58" s="246">
        <v>5774</v>
      </c>
      <c r="H58" s="246">
        <v>5268</v>
      </c>
      <c r="I58" s="246">
        <v>3846</v>
      </c>
      <c r="J58" s="203"/>
      <c r="K58" s="224"/>
      <c r="L58" s="224"/>
      <c r="M58" s="224"/>
      <c r="N58" s="224"/>
      <c r="O58" s="224"/>
      <c r="P58" s="224"/>
      <c r="Q58" s="224"/>
    </row>
    <row r="59" spans="1:17" ht="14" hidden="1" x14ac:dyDescent="0.15">
      <c r="A59" s="5">
        <v>71</v>
      </c>
      <c r="B59" s="8"/>
      <c r="C59" s="246">
        <v>12630</v>
      </c>
      <c r="D59" s="246">
        <v>10983</v>
      </c>
      <c r="E59" s="246">
        <v>10012</v>
      </c>
      <c r="F59" s="246">
        <v>9351</v>
      </c>
      <c r="G59" s="246">
        <v>6361</v>
      </c>
      <c r="H59" s="246">
        <v>5681</v>
      </c>
      <c r="I59" s="246">
        <v>4145</v>
      </c>
      <c r="J59" s="203"/>
      <c r="K59" s="224"/>
      <c r="L59" s="224"/>
      <c r="M59" s="224"/>
      <c r="N59" s="224"/>
      <c r="O59" s="224"/>
      <c r="P59" s="224"/>
      <c r="Q59" s="224"/>
    </row>
    <row r="60" spans="1:17" ht="14" hidden="1" x14ac:dyDescent="0.15">
      <c r="A60" s="5">
        <v>72</v>
      </c>
      <c r="B60" s="8"/>
      <c r="C60" s="246">
        <v>13971</v>
      </c>
      <c r="D60" s="246">
        <v>12148</v>
      </c>
      <c r="E60" s="246">
        <v>11078</v>
      </c>
      <c r="F60" s="246">
        <v>10349</v>
      </c>
      <c r="G60" s="246">
        <v>7040</v>
      </c>
      <c r="H60" s="246">
        <v>6123</v>
      </c>
      <c r="I60" s="246">
        <v>4465</v>
      </c>
      <c r="J60" s="203"/>
      <c r="K60" s="224"/>
      <c r="L60" s="224"/>
      <c r="M60" s="224"/>
      <c r="N60" s="224"/>
      <c r="O60" s="224"/>
      <c r="P60" s="224"/>
      <c r="Q60" s="224"/>
    </row>
    <row r="61" spans="1:17" ht="14" hidden="1" x14ac:dyDescent="0.15">
      <c r="A61" s="5">
        <v>73</v>
      </c>
      <c r="B61" s="8"/>
      <c r="C61" s="246">
        <v>15517</v>
      </c>
      <c r="D61" s="246">
        <v>13492</v>
      </c>
      <c r="E61" s="246">
        <v>12301</v>
      </c>
      <c r="F61" s="246">
        <v>11489</v>
      </c>
      <c r="G61" s="246">
        <v>7813</v>
      </c>
      <c r="H61" s="246">
        <v>6597</v>
      </c>
      <c r="I61" s="246">
        <v>4805</v>
      </c>
      <c r="J61" s="203"/>
      <c r="K61" s="224"/>
      <c r="L61" s="224"/>
      <c r="M61" s="224"/>
      <c r="N61" s="224"/>
      <c r="O61" s="224"/>
      <c r="P61" s="224"/>
      <c r="Q61" s="224"/>
    </row>
    <row r="62" spans="1:17" ht="14" hidden="1" x14ac:dyDescent="0.15">
      <c r="A62" s="5">
        <v>74</v>
      </c>
      <c r="B62" s="8"/>
      <c r="C62" s="246">
        <v>17300</v>
      </c>
      <c r="D62" s="246">
        <v>15041</v>
      </c>
      <c r="E62" s="246">
        <v>13714</v>
      </c>
      <c r="F62" s="246">
        <v>12811</v>
      </c>
      <c r="G62" s="246">
        <v>8714</v>
      </c>
      <c r="H62" s="246">
        <v>7102</v>
      </c>
      <c r="I62" s="246">
        <v>5164</v>
      </c>
      <c r="J62" s="203"/>
      <c r="K62" s="224"/>
      <c r="L62" s="224"/>
      <c r="M62" s="224"/>
      <c r="N62" s="224"/>
      <c r="O62" s="224"/>
      <c r="P62" s="224"/>
      <c r="Q62" s="224"/>
    </row>
    <row r="63" spans="1:17" ht="14" hidden="1" x14ac:dyDescent="0.15">
      <c r="A63" s="5">
        <v>75</v>
      </c>
      <c r="B63" s="8"/>
      <c r="C63" s="246">
        <v>19342</v>
      </c>
      <c r="D63" s="246">
        <v>16820</v>
      </c>
      <c r="E63" s="246">
        <v>15274</v>
      </c>
      <c r="F63" s="246">
        <v>14415</v>
      </c>
      <c r="G63" s="246">
        <v>9777</v>
      </c>
      <c r="H63" s="246">
        <v>7637</v>
      </c>
      <c r="I63" s="246">
        <v>5541</v>
      </c>
      <c r="J63" s="203"/>
      <c r="K63" s="224"/>
      <c r="L63" s="224"/>
      <c r="M63" s="224"/>
      <c r="N63" s="224"/>
      <c r="O63" s="224"/>
      <c r="P63" s="224"/>
      <c r="Q63" s="224"/>
    </row>
    <row r="64" spans="1:17" ht="14" hidden="1" x14ac:dyDescent="0.15">
      <c r="A64" s="5">
        <v>76</v>
      </c>
      <c r="B64" s="8"/>
      <c r="C64" s="246">
        <v>21693</v>
      </c>
      <c r="D64" s="246">
        <v>18862</v>
      </c>
      <c r="E64" s="246">
        <v>17185</v>
      </c>
      <c r="F64" s="246">
        <v>16163</v>
      </c>
      <c r="G64" s="246">
        <v>10963</v>
      </c>
      <c r="H64" s="246">
        <v>8202</v>
      </c>
      <c r="I64" s="246">
        <v>5934</v>
      </c>
      <c r="J64" s="203"/>
      <c r="K64" s="224"/>
      <c r="L64" s="224"/>
      <c r="M64" s="224"/>
      <c r="N64" s="224"/>
      <c r="O64" s="224"/>
      <c r="P64" s="224"/>
      <c r="Q64" s="224"/>
    </row>
    <row r="65" spans="1:17" ht="14" hidden="1" x14ac:dyDescent="0.15">
      <c r="A65" s="5">
        <v>77</v>
      </c>
      <c r="B65" s="8"/>
      <c r="C65" s="246">
        <v>24360</v>
      </c>
      <c r="D65" s="246">
        <v>21185</v>
      </c>
      <c r="E65" s="246">
        <v>19315</v>
      </c>
      <c r="F65" s="246">
        <v>18020</v>
      </c>
      <c r="G65" s="246">
        <v>12315</v>
      </c>
      <c r="H65" s="246">
        <v>8793</v>
      </c>
      <c r="I65" s="246">
        <v>6338</v>
      </c>
      <c r="J65" s="203"/>
      <c r="K65" s="224"/>
      <c r="L65" s="224"/>
      <c r="M65" s="224"/>
      <c r="N65" s="224"/>
      <c r="O65" s="224"/>
      <c r="P65" s="224"/>
      <c r="Q65" s="224"/>
    </row>
    <row r="66" spans="1:17" ht="14" hidden="1" x14ac:dyDescent="0.15">
      <c r="A66" s="5">
        <v>78</v>
      </c>
      <c r="B66" s="8"/>
      <c r="C66" s="246">
        <v>27373</v>
      </c>
      <c r="D66" s="246">
        <v>23802</v>
      </c>
      <c r="E66" s="246">
        <v>21701</v>
      </c>
      <c r="F66" s="246">
        <v>19330</v>
      </c>
      <c r="G66" s="246">
        <v>13261</v>
      </c>
      <c r="H66" s="246">
        <v>9407</v>
      </c>
      <c r="I66" s="246">
        <v>6750</v>
      </c>
      <c r="J66" s="203"/>
      <c r="K66" s="224"/>
      <c r="L66" s="224"/>
      <c r="M66" s="224"/>
      <c r="N66" s="224"/>
      <c r="O66" s="224"/>
      <c r="P66" s="224"/>
      <c r="Q66" s="224"/>
    </row>
    <row r="67" spans="1:17" ht="14" hidden="1" x14ac:dyDescent="0.15">
      <c r="A67" s="5">
        <v>79</v>
      </c>
      <c r="B67" s="8"/>
      <c r="C67" s="246">
        <v>30755</v>
      </c>
      <c r="D67" s="246">
        <v>26741</v>
      </c>
      <c r="E67" s="246">
        <v>24384</v>
      </c>
      <c r="F67" s="246">
        <v>20705</v>
      </c>
      <c r="G67" s="246">
        <v>14194</v>
      </c>
      <c r="H67" s="246">
        <v>10038</v>
      </c>
      <c r="I67" s="246">
        <v>7158</v>
      </c>
      <c r="J67" s="203"/>
      <c r="K67" s="224"/>
      <c r="L67" s="224"/>
      <c r="M67" s="224"/>
      <c r="N67" s="224"/>
      <c r="O67" s="224"/>
      <c r="P67" s="224"/>
      <c r="Q67" s="224"/>
    </row>
    <row r="68" spans="1:17" s="228" customFormat="1" ht="14" hidden="1" x14ac:dyDescent="0.15">
      <c r="A68" s="225">
        <v>80</v>
      </c>
      <c r="B68" s="226" t="s">
        <v>3</v>
      </c>
      <c r="C68" s="246">
        <v>34565</v>
      </c>
      <c r="D68" s="246">
        <v>30264</v>
      </c>
      <c r="E68" s="246">
        <v>26939</v>
      </c>
      <c r="F68" s="246">
        <v>22140</v>
      </c>
      <c r="G68" s="246">
        <v>15156</v>
      </c>
      <c r="H68" s="246">
        <v>10676</v>
      </c>
      <c r="I68" s="246">
        <v>7555</v>
      </c>
      <c r="J68" s="227"/>
      <c r="K68" s="224"/>
      <c r="L68" s="224"/>
      <c r="M68" s="224"/>
      <c r="N68" s="224"/>
      <c r="O68" s="224"/>
      <c r="P68" s="224"/>
      <c r="Q68" s="224"/>
    </row>
    <row r="69" spans="1:17" ht="14" hidden="1" x14ac:dyDescent="0.15">
      <c r="A69" s="5">
        <v>1</v>
      </c>
      <c r="B69" s="8" t="s">
        <v>4</v>
      </c>
      <c r="C69" s="246">
        <v>1326</v>
      </c>
      <c r="D69" s="246">
        <v>1153</v>
      </c>
      <c r="E69" s="246">
        <v>835</v>
      </c>
      <c r="F69" s="246">
        <v>572</v>
      </c>
      <c r="G69" s="246">
        <v>312</v>
      </c>
      <c r="H69" s="246">
        <v>183</v>
      </c>
      <c r="I69" s="246">
        <v>105</v>
      </c>
      <c r="J69" s="203"/>
      <c r="K69" s="224"/>
      <c r="L69" s="224"/>
      <c r="M69" s="224"/>
      <c r="N69" s="230"/>
      <c r="O69" s="224"/>
      <c r="P69" s="224"/>
      <c r="Q69" s="230"/>
    </row>
    <row r="70" spans="1:17" ht="14" hidden="1" x14ac:dyDescent="0.15">
      <c r="A70" s="5">
        <v>2</v>
      </c>
      <c r="B70" s="8" t="s">
        <v>1</v>
      </c>
      <c r="C70" s="246">
        <v>1568</v>
      </c>
      <c r="D70" s="246">
        <v>1362</v>
      </c>
      <c r="E70" s="246">
        <v>987</v>
      </c>
      <c r="F70" s="246">
        <v>677</v>
      </c>
      <c r="G70" s="246">
        <v>368</v>
      </c>
      <c r="H70" s="246">
        <v>217</v>
      </c>
      <c r="I70" s="246">
        <v>124</v>
      </c>
      <c r="J70" s="202"/>
      <c r="K70" s="224"/>
      <c r="L70" s="224"/>
      <c r="M70" s="224"/>
      <c r="N70" s="230"/>
      <c r="O70" s="224"/>
      <c r="P70" s="224"/>
      <c r="Q70" s="230"/>
    </row>
    <row r="71" spans="1:17" s="9" customFormat="1" ht="14" hidden="1" x14ac:dyDescent="0.15">
      <c r="A71" s="5">
        <v>3</v>
      </c>
      <c r="B71" s="8" t="s">
        <v>5</v>
      </c>
      <c r="C71" s="246">
        <v>2171</v>
      </c>
      <c r="D71" s="246">
        <v>1886</v>
      </c>
      <c r="E71" s="246">
        <v>1367</v>
      </c>
      <c r="F71" s="246">
        <v>937</v>
      </c>
      <c r="G71" s="246">
        <v>510</v>
      </c>
      <c r="H71" s="246">
        <v>300</v>
      </c>
      <c r="I71" s="246">
        <v>173</v>
      </c>
      <c r="J71" s="219"/>
      <c r="K71" s="224"/>
      <c r="L71" s="229"/>
      <c r="M71" s="229"/>
      <c r="N71" s="231"/>
      <c r="O71" s="229"/>
      <c r="P71" s="229"/>
      <c r="Q71" s="231"/>
    </row>
    <row r="72" spans="1:17" hidden="1" x14ac:dyDescent="0.15">
      <c r="A72" s="5"/>
      <c r="B72" s="9"/>
      <c r="C72" s="10"/>
      <c r="D72" s="10"/>
      <c r="E72" s="10"/>
      <c r="F72" s="10"/>
      <c r="G72" s="10"/>
      <c r="H72" s="14"/>
    </row>
    <row r="73" spans="1:17" ht="18" hidden="1" x14ac:dyDescent="0.2">
      <c r="A73" s="455" t="s">
        <v>36</v>
      </c>
      <c r="B73" s="456"/>
      <c r="C73" s="456"/>
      <c r="D73" s="456"/>
      <c r="E73" s="456"/>
      <c r="F73" s="456"/>
      <c r="G73" s="456"/>
      <c r="H73" s="14"/>
    </row>
    <row r="74" spans="1:17" hidden="1" x14ac:dyDescent="0.15">
      <c r="A74" s="457" t="s">
        <v>0</v>
      </c>
      <c r="B74" s="458"/>
      <c r="C74" s="458"/>
      <c r="D74" s="458"/>
      <c r="E74" s="458"/>
      <c r="F74" s="458"/>
      <c r="G74" s="458"/>
      <c r="H74" s="14"/>
    </row>
    <row r="75" spans="1:17" hidden="1" x14ac:dyDescent="0.15">
      <c r="A75" s="5" t="s">
        <v>2</v>
      </c>
      <c r="B75" s="6" t="s">
        <v>2</v>
      </c>
      <c r="C75" s="253" t="s">
        <v>37</v>
      </c>
      <c r="D75" s="253" t="s">
        <v>38</v>
      </c>
      <c r="E75" s="253" t="s">
        <v>39</v>
      </c>
      <c r="F75" s="253" t="s">
        <v>40</v>
      </c>
      <c r="G75" s="253" t="s">
        <v>41</v>
      </c>
      <c r="H75" s="14"/>
    </row>
    <row r="76" spans="1:17" hidden="1" x14ac:dyDescent="0.15">
      <c r="A76" s="5">
        <v>18</v>
      </c>
      <c r="B76" s="8"/>
      <c r="C76" s="220">
        <f>+C6*$M$2</f>
        <v>177.55</v>
      </c>
      <c r="D76" s="220">
        <f t="shared" ref="D76:I76" si="0">+D6*$M$2</f>
        <v>151.845</v>
      </c>
      <c r="E76" s="220">
        <f t="shared" si="0"/>
        <v>111.21166666666667</v>
      </c>
      <c r="F76" s="220">
        <f t="shared" si="0"/>
        <v>76.673333333333332</v>
      </c>
      <c r="G76" s="220">
        <f t="shared" si="0"/>
        <v>41.604999999999997</v>
      </c>
      <c r="H76" s="220">
        <f t="shared" si="0"/>
        <v>24.556666666666665</v>
      </c>
      <c r="I76" s="220">
        <f t="shared" si="0"/>
        <v>14.133333333333333</v>
      </c>
    </row>
    <row r="77" spans="1:17" hidden="1" x14ac:dyDescent="0.15">
      <c r="A77" s="5">
        <v>19</v>
      </c>
      <c r="B77" s="8"/>
      <c r="C77" s="220">
        <f t="shared" ref="C77:I92" si="1">+C7*$M$2</f>
        <v>180.465</v>
      </c>
      <c r="D77" s="220">
        <f t="shared" si="1"/>
        <v>151.845</v>
      </c>
      <c r="E77" s="220">
        <f t="shared" si="1"/>
        <v>111.21166666666667</v>
      </c>
      <c r="F77" s="220">
        <f t="shared" si="1"/>
        <v>76.76166666666667</v>
      </c>
      <c r="G77" s="220">
        <f t="shared" si="1"/>
        <v>42.046666666666667</v>
      </c>
      <c r="H77" s="220">
        <f t="shared" si="1"/>
        <v>24.91</v>
      </c>
      <c r="I77" s="220">
        <f t="shared" si="1"/>
        <v>14.398333333333333</v>
      </c>
    </row>
    <row r="78" spans="1:17" hidden="1" x14ac:dyDescent="0.15">
      <c r="A78" s="5">
        <v>20</v>
      </c>
      <c r="B78" s="8"/>
      <c r="C78" s="220">
        <f t="shared" si="1"/>
        <v>183.64500000000001</v>
      </c>
      <c r="D78" s="220">
        <f t="shared" si="1"/>
        <v>151.845</v>
      </c>
      <c r="E78" s="220">
        <f t="shared" si="1"/>
        <v>111.21166666666667</v>
      </c>
      <c r="F78" s="220">
        <f t="shared" si="1"/>
        <v>76.938333333333333</v>
      </c>
      <c r="G78" s="220">
        <f t="shared" si="1"/>
        <v>42.48833333333333</v>
      </c>
      <c r="H78" s="220">
        <f t="shared" si="1"/>
        <v>25.263333333333332</v>
      </c>
      <c r="I78" s="220">
        <f t="shared" si="1"/>
        <v>14.751666666666667</v>
      </c>
    </row>
    <row r="79" spans="1:17" hidden="1" x14ac:dyDescent="0.15">
      <c r="A79" s="5">
        <v>21</v>
      </c>
      <c r="B79" s="8"/>
      <c r="C79" s="220">
        <f t="shared" si="1"/>
        <v>187.09</v>
      </c>
      <c r="D79" s="220">
        <f t="shared" si="1"/>
        <v>151.845</v>
      </c>
      <c r="E79" s="220">
        <f t="shared" si="1"/>
        <v>111.38833333333334</v>
      </c>
      <c r="F79" s="220">
        <f t="shared" si="1"/>
        <v>77.468333333333334</v>
      </c>
      <c r="G79" s="220">
        <f t="shared" si="1"/>
        <v>43.018333333333331</v>
      </c>
      <c r="H79" s="220">
        <f t="shared" si="1"/>
        <v>25.793333333333333</v>
      </c>
      <c r="I79" s="220">
        <f t="shared" si="1"/>
        <v>15.193333333333333</v>
      </c>
    </row>
    <row r="80" spans="1:17" hidden="1" x14ac:dyDescent="0.15">
      <c r="A80" s="5">
        <v>22</v>
      </c>
      <c r="B80" s="8"/>
      <c r="C80" s="220">
        <f t="shared" si="1"/>
        <v>190.09333333333333</v>
      </c>
      <c r="D80" s="220">
        <f t="shared" si="1"/>
        <v>151.845</v>
      </c>
      <c r="E80" s="220">
        <f t="shared" si="1"/>
        <v>111.65333333333334</v>
      </c>
      <c r="F80" s="220">
        <f t="shared" si="1"/>
        <v>78.086666666666673</v>
      </c>
      <c r="G80" s="220">
        <f t="shared" si="1"/>
        <v>43.636666666666663</v>
      </c>
      <c r="H80" s="220">
        <f t="shared" si="1"/>
        <v>26.323333333333334</v>
      </c>
      <c r="I80" s="220">
        <f t="shared" si="1"/>
        <v>15.546666666666667</v>
      </c>
    </row>
    <row r="81" spans="1:9" hidden="1" x14ac:dyDescent="0.15">
      <c r="A81" s="5">
        <v>23</v>
      </c>
      <c r="B81" s="8"/>
      <c r="C81" s="220">
        <f t="shared" si="1"/>
        <v>193.27333333333334</v>
      </c>
      <c r="D81" s="220">
        <f t="shared" si="1"/>
        <v>152.19833333333332</v>
      </c>
      <c r="E81" s="220">
        <f t="shared" si="1"/>
        <v>112.36</v>
      </c>
      <c r="F81" s="220">
        <f t="shared" si="1"/>
        <v>78.881666666666661</v>
      </c>
      <c r="G81" s="220">
        <f t="shared" si="1"/>
        <v>44.343333333333334</v>
      </c>
      <c r="H81" s="220">
        <f t="shared" si="1"/>
        <v>26.941666666666666</v>
      </c>
      <c r="I81" s="220">
        <f t="shared" si="1"/>
        <v>15.988333333333333</v>
      </c>
    </row>
    <row r="82" spans="1:9" hidden="1" x14ac:dyDescent="0.15">
      <c r="A82" s="5">
        <v>24</v>
      </c>
      <c r="B82" s="8"/>
      <c r="C82" s="220">
        <f t="shared" si="1"/>
        <v>193.80333333333334</v>
      </c>
      <c r="D82" s="220">
        <f t="shared" si="1"/>
        <v>152.905</v>
      </c>
      <c r="E82" s="220">
        <f t="shared" si="1"/>
        <v>113.33166666666666</v>
      </c>
      <c r="F82" s="220">
        <f t="shared" si="1"/>
        <v>79.853333333333339</v>
      </c>
      <c r="G82" s="220">
        <f t="shared" si="1"/>
        <v>45.226666666666667</v>
      </c>
      <c r="H82" s="220">
        <f t="shared" si="1"/>
        <v>27.56</v>
      </c>
      <c r="I82" s="220">
        <f t="shared" si="1"/>
        <v>16.518333333333334</v>
      </c>
    </row>
    <row r="83" spans="1:9" hidden="1" x14ac:dyDescent="0.15">
      <c r="A83" s="5">
        <v>25</v>
      </c>
      <c r="B83" s="8"/>
      <c r="C83" s="220">
        <f t="shared" si="1"/>
        <v>194.68666666666667</v>
      </c>
      <c r="D83" s="220">
        <f t="shared" si="1"/>
        <v>154.05333333333334</v>
      </c>
      <c r="E83" s="220">
        <f t="shared" si="1"/>
        <v>114.56833333333333</v>
      </c>
      <c r="F83" s="220">
        <f t="shared" si="1"/>
        <v>81.09</v>
      </c>
      <c r="G83" s="220">
        <f t="shared" si="1"/>
        <v>46.198333333333331</v>
      </c>
      <c r="H83" s="220">
        <f t="shared" si="1"/>
        <v>28.355</v>
      </c>
      <c r="I83" s="220">
        <f t="shared" si="1"/>
        <v>17.136666666666667</v>
      </c>
    </row>
    <row r="84" spans="1:9" hidden="1" x14ac:dyDescent="0.15">
      <c r="A84" s="5">
        <v>26</v>
      </c>
      <c r="B84" s="8"/>
      <c r="C84" s="220">
        <f t="shared" si="1"/>
        <v>196.1</v>
      </c>
      <c r="D84" s="220">
        <f t="shared" si="1"/>
        <v>155.55500000000001</v>
      </c>
      <c r="E84" s="220">
        <f t="shared" si="1"/>
        <v>116.15833333333333</v>
      </c>
      <c r="F84" s="220">
        <f t="shared" si="1"/>
        <v>82.50333333333333</v>
      </c>
      <c r="G84" s="220">
        <f t="shared" si="1"/>
        <v>47.258333333333333</v>
      </c>
      <c r="H84" s="220">
        <f t="shared" si="1"/>
        <v>29.15</v>
      </c>
      <c r="I84" s="220">
        <f t="shared" si="1"/>
        <v>17.666666666666668</v>
      </c>
    </row>
    <row r="85" spans="1:9" hidden="1" x14ac:dyDescent="0.15">
      <c r="A85" s="5">
        <v>27</v>
      </c>
      <c r="B85" s="8"/>
      <c r="C85" s="220">
        <f t="shared" si="1"/>
        <v>198.04333333333332</v>
      </c>
      <c r="D85" s="220">
        <f t="shared" si="1"/>
        <v>157.49833333333333</v>
      </c>
      <c r="E85" s="220">
        <f t="shared" si="1"/>
        <v>118.01333333333334</v>
      </c>
      <c r="F85" s="220">
        <f t="shared" si="1"/>
        <v>84.181666666666672</v>
      </c>
      <c r="G85" s="220">
        <f t="shared" si="1"/>
        <v>48.494999999999997</v>
      </c>
      <c r="H85" s="220">
        <f t="shared" si="1"/>
        <v>30.121666666666666</v>
      </c>
      <c r="I85" s="220">
        <f t="shared" si="1"/>
        <v>18.285</v>
      </c>
    </row>
    <row r="86" spans="1:9" hidden="1" x14ac:dyDescent="0.15">
      <c r="A86" s="5">
        <v>28</v>
      </c>
      <c r="B86" s="8"/>
      <c r="C86" s="220">
        <f t="shared" si="1"/>
        <v>200.42833333333334</v>
      </c>
      <c r="D86" s="220">
        <f t="shared" si="1"/>
        <v>159.79499999999999</v>
      </c>
      <c r="E86" s="220">
        <f t="shared" si="1"/>
        <v>120.13333333333334</v>
      </c>
      <c r="F86" s="220">
        <f t="shared" si="1"/>
        <v>85.948333333333338</v>
      </c>
      <c r="G86" s="220">
        <f t="shared" si="1"/>
        <v>49.908333333333331</v>
      </c>
      <c r="H86" s="220">
        <f t="shared" si="1"/>
        <v>31.093333333333334</v>
      </c>
      <c r="I86" s="220">
        <f t="shared" si="1"/>
        <v>19.079999999999998</v>
      </c>
    </row>
    <row r="87" spans="1:9" hidden="1" x14ac:dyDescent="0.15">
      <c r="A87" s="5">
        <v>29</v>
      </c>
      <c r="B87" s="8"/>
      <c r="C87" s="220">
        <f t="shared" si="1"/>
        <v>203.43166666666667</v>
      </c>
      <c r="D87" s="220">
        <f t="shared" si="1"/>
        <v>162.53333333333333</v>
      </c>
      <c r="E87" s="220">
        <f t="shared" si="1"/>
        <v>122.51833333333333</v>
      </c>
      <c r="F87" s="220">
        <f t="shared" si="1"/>
        <v>88.156666666666666</v>
      </c>
      <c r="G87" s="220">
        <f t="shared" si="1"/>
        <v>51.41</v>
      </c>
      <c r="H87" s="220">
        <f t="shared" si="1"/>
        <v>32.241666666666667</v>
      </c>
      <c r="I87" s="220">
        <f t="shared" si="1"/>
        <v>19.875</v>
      </c>
    </row>
    <row r="88" spans="1:9" hidden="1" x14ac:dyDescent="0.15">
      <c r="A88" s="5">
        <v>30</v>
      </c>
      <c r="B88" s="8"/>
      <c r="C88" s="220">
        <f t="shared" si="1"/>
        <v>206.87666666666667</v>
      </c>
      <c r="D88" s="220">
        <f t="shared" si="1"/>
        <v>165.80166666666668</v>
      </c>
      <c r="E88" s="220">
        <f t="shared" si="1"/>
        <v>125.43333333333334</v>
      </c>
      <c r="F88" s="220">
        <f t="shared" si="1"/>
        <v>90.453333333333333</v>
      </c>
      <c r="G88" s="220">
        <f t="shared" si="1"/>
        <v>53.088333333333331</v>
      </c>
      <c r="H88" s="220">
        <f t="shared" si="1"/>
        <v>33.39</v>
      </c>
      <c r="I88" s="220">
        <f t="shared" si="1"/>
        <v>20.758333333333333</v>
      </c>
    </row>
    <row r="89" spans="1:9" hidden="1" x14ac:dyDescent="0.15">
      <c r="A89" s="5">
        <v>31</v>
      </c>
      <c r="B89" s="8"/>
      <c r="C89" s="220">
        <f t="shared" si="1"/>
        <v>210.94</v>
      </c>
      <c r="D89" s="220">
        <f t="shared" si="1"/>
        <v>169.51166666666666</v>
      </c>
      <c r="E89" s="220">
        <f t="shared" si="1"/>
        <v>128.52500000000001</v>
      </c>
      <c r="F89" s="220">
        <f t="shared" si="1"/>
        <v>93.103333333333339</v>
      </c>
      <c r="G89" s="220">
        <f t="shared" si="1"/>
        <v>54.943333333333335</v>
      </c>
      <c r="H89" s="220">
        <f t="shared" si="1"/>
        <v>34.715000000000003</v>
      </c>
      <c r="I89" s="220">
        <f t="shared" si="1"/>
        <v>21.73</v>
      </c>
    </row>
    <row r="90" spans="1:9" hidden="1" x14ac:dyDescent="0.15">
      <c r="A90" s="5">
        <v>32</v>
      </c>
      <c r="B90" s="8"/>
      <c r="C90" s="220">
        <f t="shared" si="1"/>
        <v>215.62166666666667</v>
      </c>
      <c r="D90" s="220">
        <f t="shared" si="1"/>
        <v>173.66333333333333</v>
      </c>
      <c r="E90" s="220">
        <f t="shared" si="1"/>
        <v>132.05833333333334</v>
      </c>
      <c r="F90" s="220">
        <f t="shared" si="1"/>
        <v>95.93</v>
      </c>
      <c r="G90" s="220">
        <f t="shared" si="1"/>
        <v>56.975000000000001</v>
      </c>
      <c r="H90" s="220">
        <f t="shared" si="1"/>
        <v>36.216666666666669</v>
      </c>
      <c r="I90" s="220">
        <f t="shared" si="1"/>
        <v>22.79</v>
      </c>
    </row>
    <row r="91" spans="1:9" hidden="1" x14ac:dyDescent="0.15">
      <c r="A91" s="5">
        <v>33</v>
      </c>
      <c r="B91" s="8"/>
      <c r="C91" s="220">
        <f t="shared" si="1"/>
        <v>220.92166666666665</v>
      </c>
      <c r="D91" s="220">
        <f t="shared" si="1"/>
        <v>178.345</v>
      </c>
      <c r="E91" s="220">
        <f t="shared" si="1"/>
        <v>136.03333333333333</v>
      </c>
      <c r="F91" s="220">
        <f t="shared" si="1"/>
        <v>99.198333333333338</v>
      </c>
      <c r="G91" s="220">
        <f t="shared" si="1"/>
        <v>59.094999999999999</v>
      </c>
      <c r="H91" s="220">
        <f t="shared" si="1"/>
        <v>37.806666666666665</v>
      </c>
      <c r="I91" s="220">
        <f t="shared" si="1"/>
        <v>23.85</v>
      </c>
    </row>
    <row r="92" spans="1:9" hidden="1" x14ac:dyDescent="0.15">
      <c r="A92" s="5">
        <v>34</v>
      </c>
      <c r="B92" s="8"/>
      <c r="C92" s="220">
        <f t="shared" si="1"/>
        <v>226.75166666666667</v>
      </c>
      <c r="D92" s="220">
        <f t="shared" si="1"/>
        <v>183.46833333333333</v>
      </c>
      <c r="E92" s="220">
        <f t="shared" si="1"/>
        <v>140.44999999999999</v>
      </c>
      <c r="F92" s="220">
        <f t="shared" si="1"/>
        <v>102.73166666666667</v>
      </c>
      <c r="G92" s="220">
        <f t="shared" si="1"/>
        <v>61.568333333333335</v>
      </c>
      <c r="H92" s="220">
        <f t="shared" si="1"/>
        <v>39.484999999999999</v>
      </c>
      <c r="I92" s="220">
        <f t="shared" si="1"/>
        <v>25.175000000000001</v>
      </c>
    </row>
    <row r="93" spans="1:9" hidden="1" x14ac:dyDescent="0.15">
      <c r="A93" s="5">
        <v>35</v>
      </c>
      <c r="B93" s="8"/>
      <c r="C93" s="220">
        <f t="shared" ref="C93:I108" si="2">+C23*$M$2</f>
        <v>233.28833333333333</v>
      </c>
      <c r="D93" s="220">
        <f t="shared" si="2"/>
        <v>189.21</v>
      </c>
      <c r="E93" s="220">
        <f t="shared" si="2"/>
        <v>145.30833333333334</v>
      </c>
      <c r="F93" s="220">
        <f t="shared" si="2"/>
        <v>106.61833333333334</v>
      </c>
      <c r="G93" s="220">
        <f t="shared" si="2"/>
        <v>64.13</v>
      </c>
      <c r="H93" s="220">
        <f t="shared" si="2"/>
        <v>41.428333333333335</v>
      </c>
      <c r="I93" s="220">
        <f t="shared" si="2"/>
        <v>26.5</v>
      </c>
    </row>
    <row r="94" spans="1:9" hidden="1" x14ac:dyDescent="0.15">
      <c r="A94" s="5">
        <v>36</v>
      </c>
      <c r="B94" s="8"/>
      <c r="C94" s="220">
        <f t="shared" si="2"/>
        <v>240.53166666666667</v>
      </c>
      <c r="D94" s="220">
        <f t="shared" si="2"/>
        <v>195.57</v>
      </c>
      <c r="E94" s="220">
        <f t="shared" si="2"/>
        <v>150.60833333333332</v>
      </c>
      <c r="F94" s="220">
        <f t="shared" si="2"/>
        <v>110.77</v>
      </c>
      <c r="G94" s="220">
        <f t="shared" si="2"/>
        <v>67.045000000000002</v>
      </c>
      <c r="H94" s="220">
        <f t="shared" si="2"/>
        <v>43.46</v>
      </c>
      <c r="I94" s="220">
        <f t="shared" si="2"/>
        <v>28.001666666666665</v>
      </c>
    </row>
    <row r="95" spans="1:9" hidden="1" x14ac:dyDescent="0.15">
      <c r="A95" s="5">
        <v>37</v>
      </c>
      <c r="B95" s="8"/>
      <c r="C95" s="220">
        <f t="shared" si="2"/>
        <v>248.39333333333335</v>
      </c>
      <c r="D95" s="220">
        <f t="shared" si="2"/>
        <v>202.46</v>
      </c>
      <c r="E95" s="220">
        <f t="shared" si="2"/>
        <v>156.26166666666666</v>
      </c>
      <c r="F95" s="220">
        <f t="shared" si="2"/>
        <v>115.45166666666667</v>
      </c>
      <c r="G95" s="220">
        <f t="shared" si="2"/>
        <v>70.224999999999994</v>
      </c>
      <c r="H95" s="220">
        <f t="shared" si="2"/>
        <v>45.668333333333337</v>
      </c>
      <c r="I95" s="220">
        <f t="shared" si="2"/>
        <v>29.503333333333334</v>
      </c>
    </row>
    <row r="96" spans="1:9" hidden="1" x14ac:dyDescent="0.15">
      <c r="A96" s="5">
        <v>38</v>
      </c>
      <c r="B96" s="8"/>
      <c r="C96" s="220">
        <f t="shared" si="2"/>
        <v>257.05</v>
      </c>
      <c r="D96" s="220">
        <f t="shared" si="2"/>
        <v>210.05666666666667</v>
      </c>
      <c r="E96" s="220">
        <f t="shared" si="2"/>
        <v>162.53333333333333</v>
      </c>
      <c r="F96" s="220">
        <f t="shared" si="2"/>
        <v>120.39833333333333</v>
      </c>
      <c r="G96" s="220">
        <f t="shared" si="2"/>
        <v>73.581666666666663</v>
      </c>
      <c r="H96" s="220">
        <f t="shared" si="2"/>
        <v>48.053333333333335</v>
      </c>
      <c r="I96" s="220">
        <f t="shared" si="2"/>
        <v>31.27</v>
      </c>
    </row>
    <row r="97" spans="1:9" hidden="1" x14ac:dyDescent="0.15">
      <c r="A97" s="5">
        <v>39</v>
      </c>
      <c r="B97" s="8"/>
      <c r="C97" s="220">
        <f t="shared" si="2"/>
        <v>266.50166666666667</v>
      </c>
      <c r="D97" s="220">
        <f t="shared" si="2"/>
        <v>218.27166666666668</v>
      </c>
      <c r="E97" s="220">
        <f t="shared" si="2"/>
        <v>169.51166666666666</v>
      </c>
      <c r="F97" s="220">
        <f t="shared" si="2"/>
        <v>125.875</v>
      </c>
      <c r="G97" s="220">
        <f t="shared" si="2"/>
        <v>77.291666666666671</v>
      </c>
      <c r="H97" s="220">
        <f t="shared" si="2"/>
        <v>50.703333333333333</v>
      </c>
      <c r="I97" s="220">
        <f t="shared" si="2"/>
        <v>33.125</v>
      </c>
    </row>
    <row r="98" spans="1:9" hidden="1" x14ac:dyDescent="0.15">
      <c r="A98" s="5">
        <v>40</v>
      </c>
      <c r="B98" s="8"/>
      <c r="C98" s="220">
        <f t="shared" si="2"/>
        <v>274.01</v>
      </c>
      <c r="D98" s="220">
        <f t="shared" si="2"/>
        <v>227.19333333333333</v>
      </c>
      <c r="E98" s="220">
        <f t="shared" si="2"/>
        <v>176.93166666666667</v>
      </c>
      <c r="F98" s="220">
        <f t="shared" si="2"/>
        <v>131.79333333333332</v>
      </c>
      <c r="G98" s="220">
        <f t="shared" si="2"/>
        <v>81.266666666666666</v>
      </c>
      <c r="H98" s="220">
        <f t="shared" si="2"/>
        <v>53.53</v>
      </c>
      <c r="I98" s="220">
        <f t="shared" si="2"/>
        <v>35.244999999999997</v>
      </c>
    </row>
    <row r="99" spans="1:9" hidden="1" x14ac:dyDescent="0.15">
      <c r="A99" s="5">
        <v>41</v>
      </c>
      <c r="B99" s="8"/>
      <c r="C99" s="220">
        <f t="shared" si="2"/>
        <v>280.10500000000002</v>
      </c>
      <c r="D99" s="220">
        <f t="shared" si="2"/>
        <v>236.82166666666666</v>
      </c>
      <c r="E99" s="220">
        <f t="shared" si="2"/>
        <v>184.88166666666666</v>
      </c>
      <c r="F99" s="220">
        <f t="shared" si="2"/>
        <v>138.15333333333334</v>
      </c>
      <c r="G99" s="220">
        <f t="shared" si="2"/>
        <v>85.506666666666661</v>
      </c>
      <c r="H99" s="220">
        <f t="shared" si="2"/>
        <v>56.62166666666667</v>
      </c>
      <c r="I99" s="220">
        <f t="shared" si="2"/>
        <v>37.541666666666664</v>
      </c>
    </row>
    <row r="100" spans="1:9" hidden="1" x14ac:dyDescent="0.15">
      <c r="A100" s="5">
        <v>42</v>
      </c>
      <c r="B100" s="8"/>
      <c r="C100" s="220">
        <f t="shared" si="2"/>
        <v>286.73</v>
      </c>
      <c r="D100" s="220">
        <f t="shared" si="2"/>
        <v>247.42166666666665</v>
      </c>
      <c r="E100" s="220">
        <f t="shared" si="2"/>
        <v>193.62666666666667</v>
      </c>
      <c r="F100" s="220">
        <f t="shared" si="2"/>
        <v>145.22</v>
      </c>
      <c r="G100" s="220">
        <f t="shared" si="2"/>
        <v>90.276666666666671</v>
      </c>
      <c r="H100" s="220">
        <f t="shared" si="2"/>
        <v>59.978333333333332</v>
      </c>
      <c r="I100" s="220">
        <f t="shared" si="2"/>
        <v>39.926666666666669</v>
      </c>
    </row>
    <row r="101" spans="1:9" hidden="1" x14ac:dyDescent="0.15">
      <c r="A101" s="5">
        <v>43</v>
      </c>
      <c r="B101" s="8"/>
      <c r="C101" s="220">
        <f t="shared" si="2"/>
        <v>297.68333333333334</v>
      </c>
      <c r="D101" s="220">
        <f t="shared" si="2"/>
        <v>258.64</v>
      </c>
      <c r="E101" s="220">
        <f t="shared" si="2"/>
        <v>203.07833333333332</v>
      </c>
      <c r="F101" s="220">
        <f t="shared" si="2"/>
        <v>152.72833333333332</v>
      </c>
      <c r="G101" s="220">
        <f t="shared" si="2"/>
        <v>95.4</v>
      </c>
      <c r="H101" s="220">
        <f t="shared" si="2"/>
        <v>63.688333333333333</v>
      </c>
      <c r="I101" s="220">
        <f t="shared" si="2"/>
        <v>42.576666666666668</v>
      </c>
    </row>
    <row r="102" spans="1:9" hidden="1" x14ac:dyDescent="0.15">
      <c r="A102" s="5">
        <v>44</v>
      </c>
      <c r="B102" s="8"/>
      <c r="C102" s="220">
        <f t="shared" si="2"/>
        <v>309.16666666666669</v>
      </c>
      <c r="D102" s="220">
        <f t="shared" si="2"/>
        <v>268.97500000000002</v>
      </c>
      <c r="E102" s="220">
        <f t="shared" si="2"/>
        <v>213.23666666666668</v>
      </c>
      <c r="F102" s="220">
        <f t="shared" si="2"/>
        <v>160.85499999999999</v>
      </c>
      <c r="G102" s="220">
        <f t="shared" si="2"/>
        <v>100.87666666666667</v>
      </c>
      <c r="H102" s="220">
        <f t="shared" si="2"/>
        <v>67.575000000000003</v>
      </c>
      <c r="I102" s="220">
        <f t="shared" si="2"/>
        <v>45.491666666666667</v>
      </c>
    </row>
    <row r="103" spans="1:9" hidden="1" x14ac:dyDescent="0.15">
      <c r="A103" s="5">
        <v>45</v>
      </c>
      <c r="B103" s="8"/>
      <c r="C103" s="220">
        <f t="shared" si="2"/>
        <v>320.64999999999998</v>
      </c>
      <c r="D103" s="220">
        <f t="shared" si="2"/>
        <v>278.69166666666666</v>
      </c>
      <c r="E103" s="220">
        <f t="shared" si="2"/>
        <v>224.27833333333334</v>
      </c>
      <c r="F103" s="220">
        <f t="shared" si="2"/>
        <v>169.68833333333333</v>
      </c>
      <c r="G103" s="220">
        <f t="shared" si="2"/>
        <v>106.795</v>
      </c>
      <c r="H103" s="220">
        <f t="shared" si="2"/>
        <v>71.814999999999998</v>
      </c>
      <c r="I103" s="220">
        <f t="shared" si="2"/>
        <v>48.583333333333336</v>
      </c>
    </row>
    <row r="104" spans="1:9" hidden="1" x14ac:dyDescent="0.15">
      <c r="A104" s="5">
        <v>46</v>
      </c>
      <c r="B104" s="8"/>
      <c r="C104" s="220">
        <f t="shared" si="2"/>
        <v>331.95666666666665</v>
      </c>
      <c r="D104" s="220">
        <f t="shared" si="2"/>
        <v>288.67333333333335</v>
      </c>
      <c r="E104" s="220">
        <f t="shared" si="2"/>
        <v>236.11500000000001</v>
      </c>
      <c r="F104" s="220">
        <f t="shared" si="2"/>
        <v>179.14</v>
      </c>
      <c r="G104" s="220">
        <f t="shared" si="2"/>
        <v>113.33166666666666</v>
      </c>
      <c r="H104" s="220">
        <f t="shared" si="2"/>
        <v>76.49666666666667</v>
      </c>
      <c r="I104" s="220">
        <f t="shared" si="2"/>
        <v>51.94</v>
      </c>
    </row>
    <row r="105" spans="1:9" hidden="1" x14ac:dyDescent="0.15">
      <c r="A105" s="5">
        <v>47</v>
      </c>
      <c r="B105" s="8"/>
      <c r="C105" s="220">
        <f t="shared" si="2"/>
        <v>343.52833333333331</v>
      </c>
      <c r="D105" s="220">
        <f t="shared" si="2"/>
        <v>298.56666666666666</v>
      </c>
      <c r="E105" s="220">
        <f t="shared" si="2"/>
        <v>248.83500000000001</v>
      </c>
      <c r="F105" s="220">
        <f t="shared" si="2"/>
        <v>189.38666666666666</v>
      </c>
      <c r="G105" s="220">
        <f t="shared" si="2"/>
        <v>120.22166666666666</v>
      </c>
      <c r="H105" s="220">
        <f t="shared" si="2"/>
        <v>81.443333333333328</v>
      </c>
      <c r="I105" s="220">
        <f t="shared" si="2"/>
        <v>55.65</v>
      </c>
    </row>
    <row r="106" spans="1:9" hidden="1" x14ac:dyDescent="0.15">
      <c r="A106" s="5">
        <v>48</v>
      </c>
      <c r="B106" s="8"/>
      <c r="C106" s="220">
        <f t="shared" si="2"/>
        <v>355.71833333333331</v>
      </c>
      <c r="D106" s="220">
        <f t="shared" si="2"/>
        <v>309.16666666666669</v>
      </c>
      <c r="E106" s="220">
        <f t="shared" si="2"/>
        <v>262.61500000000001</v>
      </c>
      <c r="F106" s="220">
        <f t="shared" si="2"/>
        <v>200.42833333333334</v>
      </c>
      <c r="G106" s="220">
        <f t="shared" si="2"/>
        <v>127.81833333333333</v>
      </c>
      <c r="H106" s="220">
        <f t="shared" si="2"/>
        <v>86.92</v>
      </c>
      <c r="I106" s="220">
        <f t="shared" si="2"/>
        <v>59.713333333333331</v>
      </c>
    </row>
    <row r="107" spans="1:9" hidden="1" x14ac:dyDescent="0.15">
      <c r="A107" s="5">
        <v>49</v>
      </c>
      <c r="B107" s="8"/>
      <c r="C107" s="220">
        <f t="shared" si="2"/>
        <v>367.55500000000001</v>
      </c>
      <c r="D107" s="220">
        <f t="shared" si="2"/>
        <v>319.58999999999997</v>
      </c>
      <c r="E107" s="220">
        <f t="shared" si="2"/>
        <v>277.45499999999998</v>
      </c>
      <c r="F107" s="220">
        <f t="shared" si="2"/>
        <v>212.44166666666666</v>
      </c>
      <c r="G107" s="220">
        <f t="shared" si="2"/>
        <v>135.94499999999999</v>
      </c>
      <c r="H107" s="220">
        <f t="shared" si="2"/>
        <v>92.926666666666662</v>
      </c>
      <c r="I107" s="220">
        <f t="shared" si="2"/>
        <v>64.041666666666671</v>
      </c>
    </row>
    <row r="108" spans="1:9" hidden="1" x14ac:dyDescent="0.15">
      <c r="A108" s="5">
        <v>50</v>
      </c>
      <c r="B108" s="8"/>
      <c r="C108" s="220">
        <f t="shared" si="2"/>
        <v>379.56833333333333</v>
      </c>
      <c r="D108" s="220">
        <f t="shared" si="2"/>
        <v>330.19</v>
      </c>
      <c r="E108" s="220">
        <f t="shared" si="2"/>
        <v>294.50333333333333</v>
      </c>
      <c r="F108" s="220">
        <f t="shared" si="2"/>
        <v>226.31</v>
      </c>
      <c r="G108" s="220">
        <f t="shared" si="2"/>
        <v>145.48500000000001</v>
      </c>
      <c r="H108" s="220">
        <f t="shared" si="2"/>
        <v>99.728333333333339</v>
      </c>
      <c r="I108" s="220">
        <f t="shared" si="2"/>
        <v>69.165000000000006</v>
      </c>
    </row>
    <row r="109" spans="1:9" hidden="1" x14ac:dyDescent="0.15">
      <c r="A109" s="5">
        <v>51</v>
      </c>
      <c r="B109" s="8"/>
      <c r="C109" s="220">
        <f t="shared" ref="C109:I124" si="3">+C39*$M$2</f>
        <v>391.40499999999997</v>
      </c>
      <c r="D109" s="220">
        <f t="shared" si="3"/>
        <v>340.52499999999998</v>
      </c>
      <c r="E109" s="220">
        <f t="shared" si="3"/>
        <v>310.49166666666667</v>
      </c>
      <c r="F109" s="220">
        <f t="shared" si="3"/>
        <v>242.91666666666666</v>
      </c>
      <c r="G109" s="220">
        <f t="shared" si="3"/>
        <v>157.05666666666667</v>
      </c>
      <c r="H109" s="220">
        <f t="shared" si="3"/>
        <v>108.20833333333333</v>
      </c>
      <c r="I109" s="220">
        <f t="shared" si="3"/>
        <v>75.348333333333329</v>
      </c>
    </row>
    <row r="110" spans="1:9" hidden="1" x14ac:dyDescent="0.15">
      <c r="A110" s="5">
        <v>52</v>
      </c>
      <c r="B110" s="8"/>
      <c r="C110" s="220">
        <f t="shared" si="3"/>
        <v>403.50666666666666</v>
      </c>
      <c r="D110" s="220">
        <f t="shared" si="3"/>
        <v>351.03666666666669</v>
      </c>
      <c r="E110" s="220">
        <f t="shared" si="3"/>
        <v>320.03166666666664</v>
      </c>
      <c r="F110" s="220">
        <f t="shared" si="3"/>
        <v>260.84833333333336</v>
      </c>
      <c r="G110" s="220">
        <f t="shared" si="3"/>
        <v>169.42333333333335</v>
      </c>
      <c r="H110" s="220">
        <f t="shared" si="3"/>
        <v>117.21833333333333</v>
      </c>
      <c r="I110" s="220">
        <f t="shared" si="3"/>
        <v>82.061666666666667</v>
      </c>
    </row>
    <row r="111" spans="1:9" hidden="1" x14ac:dyDescent="0.15">
      <c r="A111" s="5">
        <v>53</v>
      </c>
      <c r="B111" s="8"/>
      <c r="C111" s="220">
        <f t="shared" si="3"/>
        <v>417.81666666666666</v>
      </c>
      <c r="D111" s="220">
        <f t="shared" si="3"/>
        <v>363.315</v>
      </c>
      <c r="E111" s="220">
        <f t="shared" si="3"/>
        <v>331.51499999999999</v>
      </c>
      <c r="F111" s="220">
        <f t="shared" si="3"/>
        <v>280.01666666666665</v>
      </c>
      <c r="G111" s="220">
        <f t="shared" si="3"/>
        <v>182.67333333333335</v>
      </c>
      <c r="H111" s="220">
        <f t="shared" si="3"/>
        <v>126.84666666666666</v>
      </c>
      <c r="I111" s="220">
        <f t="shared" si="3"/>
        <v>89.305000000000007</v>
      </c>
    </row>
    <row r="112" spans="1:9" hidden="1" x14ac:dyDescent="0.15">
      <c r="A112" s="5">
        <v>54</v>
      </c>
      <c r="B112" s="8"/>
      <c r="C112" s="220">
        <f t="shared" si="3"/>
        <v>432.21499999999997</v>
      </c>
      <c r="D112" s="220">
        <f t="shared" si="3"/>
        <v>375.77</v>
      </c>
      <c r="E112" s="220">
        <f t="shared" si="3"/>
        <v>342.64499999999998</v>
      </c>
      <c r="F112" s="220">
        <f t="shared" si="3"/>
        <v>300.68666666666667</v>
      </c>
      <c r="G112" s="220">
        <f t="shared" si="3"/>
        <v>196.98333333333332</v>
      </c>
      <c r="H112" s="220">
        <f t="shared" si="3"/>
        <v>137.18166666666667</v>
      </c>
      <c r="I112" s="220">
        <f t="shared" si="3"/>
        <v>97.078333333333333</v>
      </c>
    </row>
    <row r="113" spans="1:9" hidden="1" x14ac:dyDescent="0.15">
      <c r="A113" s="5">
        <v>55</v>
      </c>
      <c r="B113" s="8"/>
      <c r="C113" s="220">
        <f t="shared" si="3"/>
        <v>446.70166666666665</v>
      </c>
      <c r="D113" s="220">
        <f t="shared" si="3"/>
        <v>388.40166666666664</v>
      </c>
      <c r="E113" s="220">
        <f t="shared" si="3"/>
        <v>353.95166666666665</v>
      </c>
      <c r="F113" s="220">
        <f t="shared" si="3"/>
        <v>312.34666666666669</v>
      </c>
      <c r="G113" s="220">
        <f t="shared" si="3"/>
        <v>212.35333333333332</v>
      </c>
      <c r="H113" s="220">
        <f t="shared" si="3"/>
        <v>148.31166666666667</v>
      </c>
      <c r="I113" s="220">
        <f t="shared" si="3"/>
        <v>105.29333333333334</v>
      </c>
    </row>
    <row r="114" spans="1:9" hidden="1" x14ac:dyDescent="0.15">
      <c r="A114" s="5">
        <v>56</v>
      </c>
      <c r="B114" s="8"/>
      <c r="C114" s="220">
        <f t="shared" si="3"/>
        <v>460.92333333333335</v>
      </c>
      <c r="D114" s="220">
        <f t="shared" si="3"/>
        <v>400.68</v>
      </c>
      <c r="E114" s="220">
        <f t="shared" si="3"/>
        <v>365.17</v>
      </c>
      <c r="F114" s="220">
        <f t="shared" si="3"/>
        <v>323.03500000000003</v>
      </c>
      <c r="G114" s="220">
        <f t="shared" si="3"/>
        <v>224.72</v>
      </c>
      <c r="H114" s="220">
        <f t="shared" si="3"/>
        <v>160.32499999999999</v>
      </c>
      <c r="I114" s="220">
        <f t="shared" si="3"/>
        <v>114.215</v>
      </c>
    </row>
    <row r="115" spans="1:9" hidden="1" x14ac:dyDescent="0.15">
      <c r="A115" s="5">
        <v>57</v>
      </c>
      <c r="B115" s="8"/>
      <c r="C115" s="220">
        <f t="shared" si="3"/>
        <v>474.96833333333331</v>
      </c>
      <c r="D115" s="220">
        <f t="shared" si="3"/>
        <v>413.22333333333336</v>
      </c>
      <c r="E115" s="220">
        <f t="shared" si="3"/>
        <v>376.65333333333331</v>
      </c>
      <c r="F115" s="220">
        <f t="shared" si="3"/>
        <v>333.98833333333334</v>
      </c>
      <c r="G115" s="220">
        <f t="shared" si="3"/>
        <v>231.69833333333332</v>
      </c>
      <c r="H115" s="220">
        <f t="shared" si="3"/>
        <v>173.22166666666666</v>
      </c>
      <c r="I115" s="220">
        <f t="shared" si="3"/>
        <v>123.84333333333333</v>
      </c>
    </row>
    <row r="116" spans="1:9" hidden="1" x14ac:dyDescent="0.15">
      <c r="A116" s="5">
        <v>58</v>
      </c>
      <c r="B116" s="8"/>
      <c r="C116" s="220">
        <f t="shared" si="3"/>
        <v>491.39833333333331</v>
      </c>
      <c r="D116" s="220">
        <f t="shared" si="3"/>
        <v>427.18</v>
      </c>
      <c r="E116" s="220">
        <f t="shared" si="3"/>
        <v>388.49</v>
      </c>
      <c r="F116" s="220">
        <f t="shared" si="3"/>
        <v>348.29833333333335</v>
      </c>
      <c r="G116" s="220">
        <f t="shared" si="3"/>
        <v>240.88499999999999</v>
      </c>
      <c r="H116" s="220">
        <f t="shared" si="3"/>
        <v>187.00166666666667</v>
      </c>
      <c r="I116" s="220">
        <f t="shared" si="3"/>
        <v>134.17833333333334</v>
      </c>
    </row>
    <row r="117" spans="1:9" hidden="1" x14ac:dyDescent="0.15">
      <c r="A117" s="5">
        <v>59</v>
      </c>
      <c r="B117" s="8"/>
      <c r="C117" s="220">
        <f t="shared" si="3"/>
        <v>507.82833333333332</v>
      </c>
      <c r="D117" s="220">
        <f t="shared" si="3"/>
        <v>441.66666666666669</v>
      </c>
      <c r="E117" s="220">
        <f t="shared" si="3"/>
        <v>400.15</v>
      </c>
      <c r="F117" s="220">
        <f t="shared" si="3"/>
        <v>362.255</v>
      </c>
      <c r="G117" s="220">
        <f t="shared" si="3"/>
        <v>249.98333333333332</v>
      </c>
      <c r="H117" s="220">
        <f t="shared" si="3"/>
        <v>201.84166666666667</v>
      </c>
      <c r="I117" s="220">
        <f t="shared" si="3"/>
        <v>145.22</v>
      </c>
    </row>
    <row r="118" spans="1:9" hidden="1" x14ac:dyDescent="0.15">
      <c r="A118" s="5">
        <v>60</v>
      </c>
      <c r="B118" s="8"/>
      <c r="C118" s="220">
        <f t="shared" si="3"/>
        <v>524.16999999999996</v>
      </c>
      <c r="D118" s="220">
        <f t="shared" si="3"/>
        <v>455.71166666666664</v>
      </c>
      <c r="E118" s="220">
        <f t="shared" si="3"/>
        <v>412.16333333333336</v>
      </c>
      <c r="F118" s="220">
        <f t="shared" si="3"/>
        <v>376.47666666666669</v>
      </c>
      <c r="G118" s="220">
        <f t="shared" si="3"/>
        <v>259.17</v>
      </c>
      <c r="H118" s="220">
        <f t="shared" si="3"/>
        <v>217.91833333333332</v>
      </c>
      <c r="I118" s="220">
        <f t="shared" si="3"/>
        <v>157.14500000000001</v>
      </c>
    </row>
    <row r="119" spans="1:9" hidden="1" x14ac:dyDescent="0.15">
      <c r="A119" s="5">
        <v>61</v>
      </c>
      <c r="B119" s="8"/>
      <c r="C119" s="220">
        <f t="shared" si="3"/>
        <v>544.39833333333331</v>
      </c>
      <c r="D119" s="220">
        <f t="shared" si="3"/>
        <v>473.20166666666665</v>
      </c>
      <c r="E119" s="220">
        <f t="shared" si="3"/>
        <v>429.91833333333335</v>
      </c>
      <c r="F119" s="220">
        <f t="shared" si="3"/>
        <v>390.52166666666665</v>
      </c>
      <c r="G119" s="220">
        <f t="shared" si="3"/>
        <v>268.79833333333335</v>
      </c>
      <c r="H119" s="220">
        <f t="shared" si="3"/>
        <v>235.05500000000001</v>
      </c>
      <c r="I119" s="220">
        <f t="shared" si="3"/>
        <v>169.95333333333332</v>
      </c>
    </row>
    <row r="120" spans="1:9" hidden="1" x14ac:dyDescent="0.15">
      <c r="A120" s="5">
        <v>62</v>
      </c>
      <c r="B120" s="8"/>
      <c r="C120" s="220">
        <f t="shared" si="3"/>
        <v>568.77833333333331</v>
      </c>
      <c r="D120" s="220">
        <f t="shared" si="3"/>
        <v>494.57833333333332</v>
      </c>
      <c r="E120" s="220">
        <f t="shared" si="3"/>
        <v>450.94166666666666</v>
      </c>
      <c r="F120" s="220">
        <f t="shared" si="3"/>
        <v>408.1</v>
      </c>
      <c r="G120" s="220">
        <f t="shared" si="3"/>
        <v>281.07666666666665</v>
      </c>
      <c r="H120" s="220">
        <f t="shared" si="3"/>
        <v>253.69333333333333</v>
      </c>
      <c r="I120" s="220">
        <f t="shared" si="3"/>
        <v>183.82166666666666</v>
      </c>
    </row>
    <row r="121" spans="1:9" hidden="1" x14ac:dyDescent="0.15">
      <c r="A121" s="5">
        <v>63</v>
      </c>
      <c r="B121" s="8"/>
      <c r="C121" s="220">
        <f t="shared" si="3"/>
        <v>598.10500000000002</v>
      </c>
      <c r="D121" s="220">
        <f t="shared" si="3"/>
        <v>519.92999999999995</v>
      </c>
      <c r="E121" s="220">
        <f t="shared" si="3"/>
        <v>474.35</v>
      </c>
      <c r="F121" s="220">
        <f t="shared" si="3"/>
        <v>429.12333333333333</v>
      </c>
      <c r="G121" s="220">
        <f t="shared" si="3"/>
        <v>295.74</v>
      </c>
      <c r="H121" s="220">
        <f t="shared" si="3"/>
        <v>273.65666666666664</v>
      </c>
      <c r="I121" s="220">
        <f t="shared" si="3"/>
        <v>198.66166666666666</v>
      </c>
    </row>
    <row r="122" spans="1:9" hidden="1" x14ac:dyDescent="0.15">
      <c r="A122" s="5">
        <v>64</v>
      </c>
      <c r="B122" s="8"/>
      <c r="C122" s="220">
        <f t="shared" si="3"/>
        <v>632.4666666666667</v>
      </c>
      <c r="D122" s="220">
        <f t="shared" si="3"/>
        <v>550.14</v>
      </c>
      <c r="E122" s="220">
        <f t="shared" si="3"/>
        <v>501.46833333333331</v>
      </c>
      <c r="F122" s="220">
        <f t="shared" si="3"/>
        <v>453.85666666666668</v>
      </c>
      <c r="G122" s="220">
        <f t="shared" si="3"/>
        <v>328.33499999999998</v>
      </c>
      <c r="H122" s="220">
        <f t="shared" si="3"/>
        <v>295.29833333333335</v>
      </c>
      <c r="I122" s="220">
        <f t="shared" si="3"/>
        <v>214.56166666666667</v>
      </c>
    </row>
    <row r="123" spans="1:9" hidden="1" x14ac:dyDescent="0.15">
      <c r="A123" s="5">
        <v>65</v>
      </c>
      <c r="B123" s="8"/>
      <c r="C123" s="220">
        <f t="shared" si="3"/>
        <v>673.98333333333335</v>
      </c>
      <c r="D123" s="220">
        <f t="shared" si="3"/>
        <v>585.91499999999996</v>
      </c>
      <c r="E123" s="220">
        <f t="shared" si="3"/>
        <v>534.15166666666664</v>
      </c>
      <c r="F123" s="220">
        <f t="shared" si="3"/>
        <v>487.77666666666664</v>
      </c>
      <c r="G123" s="220">
        <f t="shared" si="3"/>
        <v>351.47833333333335</v>
      </c>
      <c r="H123" s="220">
        <f t="shared" si="3"/>
        <v>318.52999999999997</v>
      </c>
      <c r="I123" s="220">
        <f t="shared" si="3"/>
        <v>231.78666666666666</v>
      </c>
    </row>
    <row r="124" spans="1:9" hidden="1" x14ac:dyDescent="0.15">
      <c r="A124" s="5">
        <v>66</v>
      </c>
      <c r="B124" s="8"/>
      <c r="C124" s="220">
        <f t="shared" si="3"/>
        <v>722.30166666666662</v>
      </c>
      <c r="D124" s="220">
        <f t="shared" si="3"/>
        <v>628.13833333333332</v>
      </c>
      <c r="E124" s="220">
        <f t="shared" si="3"/>
        <v>572.75333333333333</v>
      </c>
      <c r="F124" s="220">
        <f t="shared" si="3"/>
        <v>526.73166666666668</v>
      </c>
      <c r="G124" s="220">
        <f t="shared" si="3"/>
        <v>378.59666666666669</v>
      </c>
      <c r="H124" s="220">
        <f t="shared" si="3"/>
        <v>343.70499999999998</v>
      </c>
      <c r="I124" s="220">
        <f t="shared" si="3"/>
        <v>250.33666666666667</v>
      </c>
    </row>
    <row r="125" spans="1:9" hidden="1" x14ac:dyDescent="0.15">
      <c r="A125" s="5">
        <v>67</v>
      </c>
      <c r="B125" s="8"/>
      <c r="C125" s="220">
        <f t="shared" ref="C125:I140" si="4">+C55*$M$2</f>
        <v>779.98333333333335</v>
      </c>
      <c r="D125" s="220">
        <f t="shared" si="4"/>
        <v>678.31166666666661</v>
      </c>
      <c r="E125" s="220">
        <f t="shared" si="4"/>
        <v>618.59833333333336</v>
      </c>
      <c r="F125" s="220">
        <f t="shared" si="4"/>
        <v>569.30833333333328</v>
      </c>
      <c r="G125" s="220">
        <f t="shared" si="4"/>
        <v>408.89499999999998</v>
      </c>
      <c r="H125" s="220">
        <f t="shared" si="4"/>
        <v>370.73500000000001</v>
      </c>
      <c r="I125" s="220">
        <f t="shared" si="4"/>
        <v>270.3</v>
      </c>
    </row>
    <row r="126" spans="1:9" hidden="1" x14ac:dyDescent="0.15">
      <c r="A126" s="5">
        <v>68</v>
      </c>
      <c r="B126" s="8"/>
      <c r="C126" s="220">
        <f t="shared" si="4"/>
        <v>846.41</v>
      </c>
      <c r="D126" s="220">
        <f t="shared" si="4"/>
        <v>735.81666666666672</v>
      </c>
      <c r="E126" s="220">
        <f t="shared" si="4"/>
        <v>671.06833333333338</v>
      </c>
      <c r="F126" s="220">
        <f t="shared" si="4"/>
        <v>617.27333333333331</v>
      </c>
      <c r="G126" s="220">
        <f t="shared" si="4"/>
        <v>443.43333333333334</v>
      </c>
      <c r="H126" s="220">
        <f t="shared" si="4"/>
        <v>399.97333333333336</v>
      </c>
      <c r="I126" s="220">
        <f t="shared" si="4"/>
        <v>291.85333333333335</v>
      </c>
    </row>
    <row r="127" spans="1:9" hidden="1" x14ac:dyDescent="0.15">
      <c r="A127" s="5">
        <v>69</v>
      </c>
      <c r="B127" s="8"/>
      <c r="C127" s="220">
        <f t="shared" si="4"/>
        <v>923.52499999999998</v>
      </c>
      <c r="D127" s="220">
        <f t="shared" si="4"/>
        <v>803.0383333333333</v>
      </c>
      <c r="E127" s="220">
        <f t="shared" si="4"/>
        <v>732.2833333333333</v>
      </c>
      <c r="F127" s="220">
        <f t="shared" si="4"/>
        <v>674.07166666666672</v>
      </c>
      <c r="G127" s="220">
        <f t="shared" si="4"/>
        <v>461.27666666666664</v>
      </c>
      <c r="H127" s="220">
        <f t="shared" si="4"/>
        <v>431.50833333333333</v>
      </c>
      <c r="I127" s="220">
        <f t="shared" si="4"/>
        <v>314.90833333333336</v>
      </c>
    </row>
    <row r="128" spans="1:9" hidden="1" x14ac:dyDescent="0.15">
      <c r="A128" s="5">
        <v>70</v>
      </c>
      <c r="B128" s="8"/>
      <c r="C128" s="220">
        <f t="shared" si="4"/>
        <v>1012.9183333333333</v>
      </c>
      <c r="D128" s="220">
        <f t="shared" si="4"/>
        <v>880.86</v>
      </c>
      <c r="E128" s="220">
        <f t="shared" si="4"/>
        <v>796.14833333333331</v>
      </c>
      <c r="F128" s="220">
        <f t="shared" si="4"/>
        <v>750.12666666666667</v>
      </c>
      <c r="G128" s="220">
        <f t="shared" si="4"/>
        <v>510.03666666666669</v>
      </c>
      <c r="H128" s="220">
        <f t="shared" si="4"/>
        <v>465.34</v>
      </c>
      <c r="I128" s="220">
        <f t="shared" si="4"/>
        <v>339.73</v>
      </c>
    </row>
    <row r="129" spans="1:9" hidden="1" x14ac:dyDescent="0.15">
      <c r="A129" s="5">
        <v>71</v>
      </c>
      <c r="B129" s="8"/>
      <c r="C129" s="220">
        <f t="shared" si="4"/>
        <v>1115.6500000000001</v>
      </c>
      <c r="D129" s="220">
        <f t="shared" si="4"/>
        <v>970.16499999999996</v>
      </c>
      <c r="E129" s="220">
        <f t="shared" si="4"/>
        <v>884.39333333333332</v>
      </c>
      <c r="F129" s="220">
        <f t="shared" si="4"/>
        <v>826.005</v>
      </c>
      <c r="G129" s="220">
        <f t="shared" si="4"/>
        <v>561.88833333333332</v>
      </c>
      <c r="H129" s="220">
        <f t="shared" si="4"/>
        <v>501.82166666666666</v>
      </c>
      <c r="I129" s="220">
        <f t="shared" si="4"/>
        <v>366.14166666666665</v>
      </c>
    </row>
    <row r="130" spans="1:9" hidden="1" x14ac:dyDescent="0.15">
      <c r="A130" s="5">
        <v>72</v>
      </c>
      <c r="B130" s="8"/>
      <c r="C130" s="220">
        <f t="shared" si="4"/>
        <v>1234.105</v>
      </c>
      <c r="D130" s="220">
        <f t="shared" si="4"/>
        <v>1073.0733333333333</v>
      </c>
      <c r="E130" s="220">
        <f t="shared" si="4"/>
        <v>978.55666666666662</v>
      </c>
      <c r="F130" s="220">
        <f t="shared" si="4"/>
        <v>914.16166666666663</v>
      </c>
      <c r="G130" s="220">
        <f t="shared" si="4"/>
        <v>621.86666666666667</v>
      </c>
      <c r="H130" s="220">
        <f t="shared" si="4"/>
        <v>540.86500000000001</v>
      </c>
      <c r="I130" s="220">
        <f t="shared" si="4"/>
        <v>394.40833333333336</v>
      </c>
    </row>
    <row r="131" spans="1:9" hidden="1" x14ac:dyDescent="0.15">
      <c r="A131" s="5">
        <v>73</v>
      </c>
      <c r="B131" s="8"/>
      <c r="C131" s="220">
        <f t="shared" si="4"/>
        <v>1370.6683333333333</v>
      </c>
      <c r="D131" s="220">
        <f t="shared" si="4"/>
        <v>1191.7933333333333</v>
      </c>
      <c r="E131" s="220">
        <f t="shared" si="4"/>
        <v>1086.5883333333334</v>
      </c>
      <c r="F131" s="220">
        <f t="shared" si="4"/>
        <v>1014.8616666666667</v>
      </c>
      <c r="G131" s="220">
        <f t="shared" si="4"/>
        <v>690.14833333333331</v>
      </c>
      <c r="H131" s="220">
        <f t="shared" si="4"/>
        <v>582.73500000000001</v>
      </c>
      <c r="I131" s="220">
        <f t="shared" si="4"/>
        <v>424.44166666666666</v>
      </c>
    </row>
    <row r="132" spans="1:9" hidden="1" x14ac:dyDescent="0.15">
      <c r="A132" s="5">
        <v>74</v>
      </c>
      <c r="B132" s="8"/>
      <c r="C132" s="220">
        <f t="shared" si="4"/>
        <v>1528.1666666666667</v>
      </c>
      <c r="D132" s="220">
        <f t="shared" si="4"/>
        <v>1328.6216666666667</v>
      </c>
      <c r="E132" s="220">
        <f t="shared" si="4"/>
        <v>1211.4033333333334</v>
      </c>
      <c r="F132" s="220">
        <f t="shared" si="4"/>
        <v>1131.6383333333333</v>
      </c>
      <c r="G132" s="220">
        <f t="shared" si="4"/>
        <v>769.73666666666668</v>
      </c>
      <c r="H132" s="220">
        <f t="shared" si="4"/>
        <v>627.34333333333336</v>
      </c>
      <c r="I132" s="220">
        <f t="shared" si="4"/>
        <v>456.15333333333331</v>
      </c>
    </row>
    <row r="133" spans="1:9" hidden="1" x14ac:dyDescent="0.15">
      <c r="A133" s="5">
        <v>75</v>
      </c>
      <c r="B133" s="8"/>
      <c r="C133" s="220">
        <f t="shared" si="4"/>
        <v>1708.5433333333333</v>
      </c>
      <c r="D133" s="220">
        <f t="shared" si="4"/>
        <v>1485.7666666666667</v>
      </c>
      <c r="E133" s="220">
        <f t="shared" si="4"/>
        <v>1349.2033333333334</v>
      </c>
      <c r="F133" s="220">
        <f t="shared" si="4"/>
        <v>1273.325</v>
      </c>
      <c r="G133" s="220">
        <f t="shared" si="4"/>
        <v>863.63499999999999</v>
      </c>
      <c r="H133" s="220">
        <f t="shared" si="4"/>
        <v>674.60166666666669</v>
      </c>
      <c r="I133" s="220">
        <f t="shared" si="4"/>
        <v>489.45499999999998</v>
      </c>
    </row>
    <row r="134" spans="1:9" hidden="1" x14ac:dyDescent="0.15">
      <c r="A134" s="5">
        <v>76</v>
      </c>
      <c r="B134" s="8"/>
      <c r="C134" s="220">
        <f t="shared" si="4"/>
        <v>1916.2149999999999</v>
      </c>
      <c r="D134" s="220">
        <f t="shared" si="4"/>
        <v>1666.1433333333334</v>
      </c>
      <c r="E134" s="220">
        <f t="shared" si="4"/>
        <v>1518.0083333333334</v>
      </c>
      <c r="F134" s="220">
        <f t="shared" si="4"/>
        <v>1427.7316666666666</v>
      </c>
      <c r="G134" s="220">
        <f t="shared" si="4"/>
        <v>968.39833333333331</v>
      </c>
      <c r="H134" s="220">
        <f t="shared" si="4"/>
        <v>724.51</v>
      </c>
      <c r="I134" s="220">
        <f t="shared" si="4"/>
        <v>524.16999999999996</v>
      </c>
    </row>
    <row r="135" spans="1:9" hidden="1" x14ac:dyDescent="0.15">
      <c r="A135" s="5">
        <v>77</v>
      </c>
      <c r="B135" s="8"/>
      <c r="C135" s="220">
        <f t="shared" si="4"/>
        <v>2151.8000000000002</v>
      </c>
      <c r="D135" s="220">
        <f t="shared" si="4"/>
        <v>1871.3416666666667</v>
      </c>
      <c r="E135" s="220">
        <f t="shared" si="4"/>
        <v>1706.1583333333333</v>
      </c>
      <c r="F135" s="220">
        <f t="shared" si="4"/>
        <v>1591.7666666666667</v>
      </c>
      <c r="G135" s="220">
        <f t="shared" si="4"/>
        <v>1087.825</v>
      </c>
      <c r="H135" s="220">
        <f t="shared" si="4"/>
        <v>776.71500000000003</v>
      </c>
      <c r="I135" s="220">
        <f t="shared" si="4"/>
        <v>559.85666666666668</v>
      </c>
    </row>
    <row r="136" spans="1:9" hidden="1" x14ac:dyDescent="0.15">
      <c r="A136" s="5">
        <v>78</v>
      </c>
      <c r="B136" s="8"/>
      <c r="C136" s="220">
        <f t="shared" si="4"/>
        <v>2417.9483333333333</v>
      </c>
      <c r="D136" s="220">
        <f t="shared" si="4"/>
        <v>2102.5100000000002</v>
      </c>
      <c r="E136" s="220">
        <f t="shared" si="4"/>
        <v>1916.9216666666666</v>
      </c>
      <c r="F136" s="220">
        <f t="shared" si="4"/>
        <v>1707.4833333333333</v>
      </c>
      <c r="G136" s="220">
        <f t="shared" si="4"/>
        <v>1171.3883333333333</v>
      </c>
      <c r="H136" s="220">
        <f t="shared" si="4"/>
        <v>830.95166666666671</v>
      </c>
      <c r="I136" s="220">
        <f t="shared" si="4"/>
        <v>596.25</v>
      </c>
    </row>
    <row r="137" spans="1:9" hidden="1" x14ac:dyDescent="0.15">
      <c r="A137" s="5">
        <v>79</v>
      </c>
      <c r="B137" s="8"/>
      <c r="C137" s="220">
        <f t="shared" si="4"/>
        <v>2716.6916666666666</v>
      </c>
      <c r="D137" s="220">
        <f t="shared" si="4"/>
        <v>2362.1216666666664</v>
      </c>
      <c r="E137" s="220">
        <f t="shared" si="4"/>
        <v>2153.92</v>
      </c>
      <c r="F137" s="220">
        <f t="shared" si="4"/>
        <v>1828.9416666666666</v>
      </c>
      <c r="G137" s="220">
        <f t="shared" si="4"/>
        <v>1253.8033333333333</v>
      </c>
      <c r="H137" s="220">
        <f t="shared" si="4"/>
        <v>886.69</v>
      </c>
      <c r="I137" s="220">
        <f t="shared" si="4"/>
        <v>632.29</v>
      </c>
    </row>
    <row r="138" spans="1:9" hidden="1" x14ac:dyDescent="0.15">
      <c r="A138" s="5">
        <v>80</v>
      </c>
      <c r="B138" s="8" t="s">
        <v>3</v>
      </c>
      <c r="C138" s="220">
        <f t="shared" si="4"/>
        <v>3053.2416666666668</v>
      </c>
      <c r="D138" s="220">
        <f t="shared" si="4"/>
        <v>2673.32</v>
      </c>
      <c r="E138" s="220">
        <f t="shared" si="4"/>
        <v>2379.6116666666667</v>
      </c>
      <c r="F138" s="220">
        <f t="shared" si="4"/>
        <v>1955.7</v>
      </c>
      <c r="G138" s="220">
        <f t="shared" si="4"/>
        <v>1338.78</v>
      </c>
      <c r="H138" s="220">
        <f t="shared" si="4"/>
        <v>943.04666666666662</v>
      </c>
      <c r="I138" s="220">
        <f t="shared" si="4"/>
        <v>667.35833333333335</v>
      </c>
    </row>
    <row r="139" spans="1:9" hidden="1" x14ac:dyDescent="0.15">
      <c r="A139" s="5">
        <v>1</v>
      </c>
      <c r="B139" s="8" t="s">
        <v>4</v>
      </c>
      <c r="C139" s="220">
        <f t="shared" si="4"/>
        <v>117.13</v>
      </c>
      <c r="D139" s="220">
        <f t="shared" si="4"/>
        <v>101.84833333333333</v>
      </c>
      <c r="E139" s="220">
        <f t="shared" si="4"/>
        <v>73.75833333333334</v>
      </c>
      <c r="F139" s="220">
        <f t="shared" si="4"/>
        <v>50.526666666666664</v>
      </c>
      <c r="G139" s="220">
        <f t="shared" si="4"/>
        <v>27.56</v>
      </c>
      <c r="H139" s="220">
        <f t="shared" si="4"/>
        <v>16.164999999999999</v>
      </c>
      <c r="I139" s="220">
        <f t="shared" si="4"/>
        <v>9.2750000000000004</v>
      </c>
    </row>
    <row r="140" spans="1:9" hidden="1" x14ac:dyDescent="0.15">
      <c r="A140" s="5">
        <v>2</v>
      </c>
      <c r="B140" s="8" t="s">
        <v>1</v>
      </c>
      <c r="C140" s="220">
        <f t="shared" si="4"/>
        <v>138.50666666666666</v>
      </c>
      <c r="D140" s="220">
        <f t="shared" si="4"/>
        <v>120.31</v>
      </c>
      <c r="E140" s="220">
        <f t="shared" si="4"/>
        <v>87.185000000000002</v>
      </c>
      <c r="F140" s="220">
        <f t="shared" si="4"/>
        <v>59.801666666666669</v>
      </c>
      <c r="G140" s="220">
        <f t="shared" si="4"/>
        <v>32.506666666666668</v>
      </c>
      <c r="H140" s="220">
        <f t="shared" si="4"/>
        <v>19.168333333333333</v>
      </c>
      <c r="I140" s="220">
        <f t="shared" si="4"/>
        <v>10.953333333333333</v>
      </c>
    </row>
    <row r="141" spans="1:9" hidden="1" x14ac:dyDescent="0.15">
      <c r="A141" s="5">
        <v>3</v>
      </c>
      <c r="B141" s="8" t="s">
        <v>5</v>
      </c>
      <c r="C141" s="220">
        <f t="shared" ref="C141:I141" si="5">+C71*$M$2</f>
        <v>191.77166666666668</v>
      </c>
      <c r="D141" s="220">
        <f t="shared" si="5"/>
        <v>166.59666666666666</v>
      </c>
      <c r="E141" s="220">
        <f t="shared" si="5"/>
        <v>120.75166666666667</v>
      </c>
      <c r="F141" s="220">
        <f t="shared" si="5"/>
        <v>82.768333333333331</v>
      </c>
      <c r="G141" s="220">
        <f t="shared" si="5"/>
        <v>45.05</v>
      </c>
      <c r="H141" s="220">
        <f t="shared" si="5"/>
        <v>26.5</v>
      </c>
      <c r="I141" s="220">
        <f t="shared" si="5"/>
        <v>15.281666666666666</v>
      </c>
    </row>
    <row r="142" spans="1:9" ht="14" hidden="1" thickBot="1" x14ac:dyDescent="0.2">
      <c r="H142" s="14"/>
    </row>
    <row r="143" spans="1:9" ht="18" hidden="1" x14ac:dyDescent="0.2">
      <c r="A143" s="459" t="s">
        <v>33</v>
      </c>
      <c r="B143" s="460"/>
      <c r="C143" s="460"/>
      <c r="D143" s="460"/>
      <c r="E143" s="460"/>
      <c r="F143" s="460"/>
      <c r="G143" s="460"/>
    </row>
    <row r="144" spans="1:9" ht="18" hidden="1" x14ac:dyDescent="0.2">
      <c r="A144" s="455" t="s">
        <v>12</v>
      </c>
      <c r="B144" s="456"/>
      <c r="C144" s="456"/>
      <c r="D144" s="456"/>
      <c r="E144" s="456"/>
      <c r="F144" s="456"/>
      <c r="G144" s="456"/>
    </row>
    <row r="145" spans="1:16" hidden="1" x14ac:dyDescent="0.15">
      <c r="A145" s="457" t="s">
        <v>0</v>
      </c>
      <c r="B145" s="458"/>
      <c r="C145" s="458"/>
      <c r="D145" s="458"/>
      <c r="E145" s="458"/>
      <c r="F145" s="458"/>
      <c r="G145" s="458"/>
    </row>
    <row r="146" spans="1:16" hidden="1" x14ac:dyDescent="0.15">
      <c r="A146" s="5" t="s">
        <v>2</v>
      </c>
      <c r="B146" s="6" t="s">
        <v>2</v>
      </c>
      <c r="C146" s="253" t="s">
        <v>42</v>
      </c>
      <c r="D146" s="253" t="s">
        <v>43</v>
      </c>
      <c r="E146" s="253" t="s">
        <v>44</v>
      </c>
      <c r="F146" s="253" t="s">
        <v>45</v>
      </c>
      <c r="G146" s="253" t="s">
        <v>46</v>
      </c>
    </row>
    <row r="147" spans="1:16" ht="14" hidden="1" x14ac:dyDescent="0.15">
      <c r="A147" s="5">
        <v>18</v>
      </c>
      <c r="B147" s="8"/>
      <c r="C147" s="246">
        <v>2394</v>
      </c>
      <c r="D147" s="246">
        <v>2345</v>
      </c>
      <c r="E147" s="246">
        <v>2215</v>
      </c>
      <c r="F147" s="246">
        <v>2021</v>
      </c>
      <c r="G147" s="246">
        <v>1564</v>
      </c>
      <c r="K147" s="4"/>
      <c r="L147" s="4"/>
      <c r="M147" s="4"/>
      <c r="N147" s="4"/>
      <c r="O147" s="4"/>
      <c r="P147" s="4"/>
    </row>
    <row r="148" spans="1:16" ht="14" hidden="1" x14ac:dyDescent="0.15">
      <c r="A148" s="5">
        <v>19</v>
      </c>
      <c r="B148" s="8"/>
      <c r="C148" s="246">
        <v>2439</v>
      </c>
      <c r="D148" s="246">
        <v>2391</v>
      </c>
      <c r="E148" s="246">
        <v>2255</v>
      </c>
      <c r="F148" s="246">
        <v>2057</v>
      </c>
      <c r="G148" s="246">
        <v>1596</v>
      </c>
      <c r="K148" s="4"/>
      <c r="L148" s="4"/>
      <c r="M148" s="4"/>
      <c r="N148" s="4"/>
      <c r="O148" s="4"/>
      <c r="P148" s="4"/>
    </row>
    <row r="149" spans="1:16" ht="14" hidden="1" x14ac:dyDescent="0.15">
      <c r="A149" s="5">
        <v>20</v>
      </c>
      <c r="B149" s="8"/>
      <c r="C149" s="246">
        <v>2480</v>
      </c>
      <c r="D149" s="246">
        <v>2425</v>
      </c>
      <c r="E149" s="246">
        <v>2290</v>
      </c>
      <c r="F149" s="246">
        <v>2087</v>
      </c>
      <c r="G149" s="246">
        <v>1626</v>
      </c>
      <c r="K149" s="4"/>
      <c r="L149" s="4"/>
      <c r="M149" s="4"/>
      <c r="N149" s="4"/>
      <c r="O149" s="4"/>
      <c r="P149" s="4"/>
    </row>
    <row r="150" spans="1:16" ht="14" hidden="1" x14ac:dyDescent="0.15">
      <c r="A150" s="5">
        <v>21</v>
      </c>
      <c r="B150" s="8"/>
      <c r="C150" s="246">
        <v>2521</v>
      </c>
      <c r="D150" s="246">
        <v>2471</v>
      </c>
      <c r="E150" s="246">
        <v>2327</v>
      </c>
      <c r="F150" s="246">
        <v>2121</v>
      </c>
      <c r="G150" s="246">
        <v>1662</v>
      </c>
      <c r="K150" s="4"/>
      <c r="L150" s="4"/>
      <c r="M150" s="4"/>
      <c r="N150" s="4"/>
      <c r="O150" s="4"/>
      <c r="P150" s="4"/>
    </row>
    <row r="151" spans="1:16" ht="14" hidden="1" x14ac:dyDescent="0.15">
      <c r="A151" s="5">
        <v>22</v>
      </c>
      <c r="B151" s="8"/>
      <c r="C151" s="246">
        <v>2561</v>
      </c>
      <c r="D151" s="246">
        <v>2518</v>
      </c>
      <c r="E151" s="246">
        <v>2367</v>
      </c>
      <c r="F151" s="246">
        <v>2162</v>
      </c>
      <c r="G151" s="246">
        <v>1698</v>
      </c>
      <c r="K151" s="4"/>
      <c r="L151" s="4"/>
      <c r="M151" s="4"/>
      <c r="N151" s="4"/>
      <c r="O151" s="4"/>
      <c r="P151" s="4"/>
    </row>
    <row r="152" spans="1:16" ht="14" hidden="1" x14ac:dyDescent="0.15">
      <c r="A152" s="5">
        <v>23</v>
      </c>
      <c r="B152" s="8"/>
      <c r="C152" s="246">
        <v>2609</v>
      </c>
      <c r="D152" s="246">
        <v>2554</v>
      </c>
      <c r="E152" s="246">
        <v>2408</v>
      </c>
      <c r="F152" s="246">
        <v>2194</v>
      </c>
      <c r="G152" s="246">
        <v>1733</v>
      </c>
      <c r="K152" s="4"/>
      <c r="L152" s="4"/>
      <c r="M152" s="4"/>
      <c r="N152" s="4"/>
      <c r="O152" s="4"/>
      <c r="P152" s="4"/>
    </row>
    <row r="153" spans="1:16" ht="14" hidden="1" x14ac:dyDescent="0.15">
      <c r="A153" s="5">
        <v>24</v>
      </c>
      <c r="B153" s="8"/>
      <c r="C153" s="246">
        <v>2652</v>
      </c>
      <c r="D153" s="246">
        <v>2598</v>
      </c>
      <c r="E153" s="246">
        <v>2449</v>
      </c>
      <c r="F153" s="246">
        <v>2232</v>
      </c>
      <c r="G153" s="246">
        <v>1767</v>
      </c>
      <c r="K153" s="4"/>
      <c r="L153" s="4"/>
      <c r="M153" s="4"/>
      <c r="N153" s="4"/>
      <c r="O153" s="4"/>
      <c r="P153" s="4"/>
    </row>
    <row r="154" spans="1:16" ht="14" hidden="1" x14ac:dyDescent="0.15">
      <c r="A154" s="5">
        <v>25</v>
      </c>
      <c r="B154" s="8"/>
      <c r="C154" s="246">
        <v>2692</v>
      </c>
      <c r="D154" s="246">
        <v>2638</v>
      </c>
      <c r="E154" s="246">
        <v>2482</v>
      </c>
      <c r="F154" s="246">
        <v>2271</v>
      </c>
      <c r="G154" s="246">
        <v>1809</v>
      </c>
      <c r="K154" s="4"/>
      <c r="L154" s="4"/>
      <c r="M154" s="4"/>
      <c r="N154" s="4"/>
      <c r="O154" s="4"/>
      <c r="P154" s="4"/>
    </row>
    <row r="155" spans="1:16" ht="14" hidden="1" x14ac:dyDescent="0.15">
      <c r="A155" s="5">
        <v>26</v>
      </c>
      <c r="B155" s="8"/>
      <c r="C155" s="246">
        <v>2736</v>
      </c>
      <c r="D155" s="246">
        <v>2681</v>
      </c>
      <c r="E155" s="246">
        <v>2527</v>
      </c>
      <c r="F155" s="246">
        <v>2303</v>
      </c>
      <c r="G155" s="246">
        <v>1839</v>
      </c>
      <c r="K155" s="4"/>
      <c r="L155" s="4"/>
      <c r="M155" s="4"/>
      <c r="N155" s="4"/>
      <c r="O155" s="4"/>
      <c r="P155" s="4"/>
    </row>
    <row r="156" spans="1:16" ht="14" hidden="1" x14ac:dyDescent="0.15">
      <c r="A156" s="5">
        <v>27</v>
      </c>
      <c r="B156" s="8"/>
      <c r="C156" s="246">
        <v>2774</v>
      </c>
      <c r="D156" s="246">
        <v>2721</v>
      </c>
      <c r="E156" s="246">
        <v>2561</v>
      </c>
      <c r="F156" s="246">
        <v>2340</v>
      </c>
      <c r="G156" s="246">
        <v>1875</v>
      </c>
      <c r="K156" s="4"/>
      <c r="L156" s="4"/>
      <c r="M156" s="4"/>
      <c r="N156" s="4"/>
      <c r="O156" s="4"/>
      <c r="P156" s="4"/>
    </row>
    <row r="157" spans="1:16" ht="14" hidden="1" x14ac:dyDescent="0.15">
      <c r="A157" s="5">
        <v>28</v>
      </c>
      <c r="B157" s="8"/>
      <c r="C157" s="246">
        <v>2826</v>
      </c>
      <c r="D157" s="246">
        <v>2772</v>
      </c>
      <c r="E157" s="246">
        <v>2612</v>
      </c>
      <c r="F157" s="246">
        <v>2382</v>
      </c>
      <c r="G157" s="246">
        <v>1921</v>
      </c>
      <c r="K157" s="4"/>
      <c r="L157" s="4"/>
      <c r="M157" s="4"/>
      <c r="N157" s="4"/>
      <c r="O157" s="4"/>
      <c r="P157" s="4"/>
    </row>
    <row r="158" spans="1:16" ht="14" hidden="1" x14ac:dyDescent="0.15">
      <c r="A158" s="5">
        <v>29</v>
      </c>
      <c r="B158" s="8"/>
      <c r="C158" s="246">
        <v>2877</v>
      </c>
      <c r="D158" s="246">
        <v>2820</v>
      </c>
      <c r="E158" s="246">
        <v>2657</v>
      </c>
      <c r="F158" s="246">
        <v>2421</v>
      </c>
      <c r="G158" s="246">
        <v>1970</v>
      </c>
      <c r="K158" s="4"/>
      <c r="L158" s="4"/>
      <c r="M158" s="4"/>
      <c r="N158" s="4"/>
      <c r="O158" s="4"/>
      <c r="P158" s="4"/>
    </row>
    <row r="159" spans="1:16" ht="14" hidden="1" x14ac:dyDescent="0.15">
      <c r="A159" s="5">
        <v>30</v>
      </c>
      <c r="B159" s="8"/>
      <c r="C159" s="246">
        <v>2929</v>
      </c>
      <c r="D159" s="246">
        <v>2868</v>
      </c>
      <c r="E159" s="246">
        <v>2703</v>
      </c>
      <c r="F159" s="246">
        <v>2467</v>
      </c>
      <c r="G159" s="246">
        <v>2012</v>
      </c>
      <c r="K159" s="4"/>
      <c r="L159" s="4"/>
      <c r="M159" s="4"/>
      <c r="N159" s="4"/>
      <c r="O159" s="4"/>
      <c r="P159" s="4"/>
    </row>
    <row r="160" spans="1:16" ht="14" hidden="1" x14ac:dyDescent="0.15">
      <c r="A160" s="5">
        <v>31</v>
      </c>
      <c r="B160" s="8"/>
      <c r="C160" s="246">
        <v>2976</v>
      </c>
      <c r="D160" s="246">
        <v>2915</v>
      </c>
      <c r="E160" s="246">
        <v>2746</v>
      </c>
      <c r="F160" s="246">
        <v>2506</v>
      </c>
      <c r="G160" s="246">
        <v>2057</v>
      </c>
      <c r="K160" s="4"/>
      <c r="L160" s="4"/>
      <c r="M160" s="4"/>
      <c r="N160" s="4"/>
      <c r="O160" s="4"/>
      <c r="P160" s="4"/>
    </row>
    <row r="161" spans="1:16" ht="14" hidden="1" x14ac:dyDescent="0.15">
      <c r="A161" s="5">
        <v>32</v>
      </c>
      <c r="B161" s="8"/>
      <c r="C161" s="246">
        <v>3028</v>
      </c>
      <c r="D161" s="246">
        <v>2965</v>
      </c>
      <c r="E161" s="246">
        <v>2797</v>
      </c>
      <c r="F161" s="246">
        <v>2549</v>
      </c>
      <c r="G161" s="246">
        <v>2099</v>
      </c>
      <c r="K161" s="4"/>
      <c r="L161" s="4"/>
      <c r="M161" s="4"/>
      <c r="N161" s="4"/>
      <c r="O161" s="4"/>
      <c r="P161" s="4"/>
    </row>
    <row r="162" spans="1:16" ht="14" hidden="1" x14ac:dyDescent="0.15">
      <c r="A162" s="5">
        <v>33</v>
      </c>
      <c r="B162" s="8"/>
      <c r="C162" s="246">
        <v>3109</v>
      </c>
      <c r="D162" s="246">
        <v>3046</v>
      </c>
      <c r="E162" s="246">
        <v>2872</v>
      </c>
      <c r="F162" s="246">
        <v>2615</v>
      </c>
      <c r="G162" s="246">
        <v>2165</v>
      </c>
      <c r="K162" s="4"/>
      <c r="L162" s="4"/>
      <c r="M162" s="4"/>
      <c r="N162" s="4"/>
      <c r="O162" s="4"/>
      <c r="P162" s="4"/>
    </row>
    <row r="163" spans="1:16" ht="14" hidden="1" x14ac:dyDescent="0.15">
      <c r="A163" s="5">
        <v>34</v>
      </c>
      <c r="B163" s="8"/>
      <c r="C163" s="246">
        <v>3192</v>
      </c>
      <c r="D163" s="246">
        <v>3129</v>
      </c>
      <c r="E163" s="246">
        <v>2947</v>
      </c>
      <c r="F163" s="246">
        <v>2688</v>
      </c>
      <c r="G163" s="246">
        <v>2228</v>
      </c>
      <c r="K163" s="4"/>
      <c r="L163" s="4"/>
      <c r="M163" s="4"/>
      <c r="N163" s="4"/>
      <c r="O163" s="4"/>
      <c r="P163" s="4"/>
    </row>
    <row r="164" spans="1:16" ht="14" hidden="1" x14ac:dyDescent="0.15">
      <c r="A164" s="5">
        <v>35</v>
      </c>
      <c r="B164" s="8"/>
      <c r="C164" s="246">
        <v>3275</v>
      </c>
      <c r="D164" s="246">
        <v>3210</v>
      </c>
      <c r="E164" s="246">
        <v>3027</v>
      </c>
      <c r="F164" s="246">
        <v>2758</v>
      </c>
      <c r="G164" s="246">
        <v>2290</v>
      </c>
      <c r="K164" s="4"/>
      <c r="L164" s="4"/>
      <c r="M164" s="4"/>
      <c r="N164" s="4"/>
      <c r="O164" s="4"/>
      <c r="P164" s="4"/>
    </row>
    <row r="165" spans="1:16" ht="14" hidden="1" x14ac:dyDescent="0.15">
      <c r="A165" s="5">
        <v>36</v>
      </c>
      <c r="B165" s="8"/>
      <c r="C165" s="246">
        <v>3356</v>
      </c>
      <c r="D165" s="246">
        <v>3291</v>
      </c>
      <c r="E165" s="246">
        <v>3102</v>
      </c>
      <c r="F165" s="246">
        <v>2826</v>
      </c>
      <c r="G165" s="246">
        <v>2359</v>
      </c>
      <c r="K165" s="4"/>
      <c r="L165" s="4"/>
      <c r="M165" s="4"/>
      <c r="N165" s="4"/>
      <c r="O165" s="4"/>
      <c r="P165" s="4"/>
    </row>
    <row r="166" spans="1:16" ht="14" hidden="1" x14ac:dyDescent="0.15">
      <c r="A166" s="5">
        <v>37</v>
      </c>
      <c r="B166" s="8"/>
      <c r="C166" s="246">
        <v>3437</v>
      </c>
      <c r="D166" s="246">
        <v>3372</v>
      </c>
      <c r="E166" s="246">
        <v>3178</v>
      </c>
      <c r="F166" s="246">
        <v>2900</v>
      </c>
      <c r="G166" s="246">
        <v>2420</v>
      </c>
      <c r="K166" s="4"/>
      <c r="L166" s="4"/>
      <c r="M166" s="4"/>
      <c r="N166" s="4"/>
      <c r="O166" s="4"/>
      <c r="P166" s="4"/>
    </row>
    <row r="167" spans="1:16" ht="14" hidden="1" x14ac:dyDescent="0.15">
      <c r="A167" s="5">
        <v>38</v>
      </c>
      <c r="B167" s="8"/>
      <c r="C167" s="246">
        <v>3523</v>
      </c>
      <c r="D167" s="246">
        <v>3455</v>
      </c>
      <c r="E167" s="246">
        <v>3258</v>
      </c>
      <c r="F167" s="246">
        <v>2968</v>
      </c>
      <c r="G167" s="246">
        <v>2490</v>
      </c>
      <c r="K167" s="4"/>
      <c r="L167" s="4"/>
      <c r="M167" s="4"/>
      <c r="N167" s="4"/>
      <c r="O167" s="4"/>
      <c r="P167" s="4"/>
    </row>
    <row r="168" spans="1:16" ht="14" hidden="1" x14ac:dyDescent="0.15">
      <c r="A168" s="5">
        <v>39</v>
      </c>
      <c r="B168" s="8"/>
      <c r="C168" s="246">
        <v>3610</v>
      </c>
      <c r="D168" s="246">
        <v>3535</v>
      </c>
      <c r="E168" s="246">
        <v>3333</v>
      </c>
      <c r="F168" s="246">
        <v>3042</v>
      </c>
      <c r="G168" s="246">
        <v>2556</v>
      </c>
      <c r="K168" s="4"/>
      <c r="L168" s="4"/>
      <c r="M168" s="4"/>
      <c r="N168" s="4"/>
      <c r="O168" s="4"/>
      <c r="P168" s="4"/>
    </row>
    <row r="169" spans="1:16" ht="14" hidden="1" x14ac:dyDescent="0.15">
      <c r="A169" s="5">
        <v>40</v>
      </c>
      <c r="B169" s="8"/>
      <c r="C169" s="246">
        <v>3695</v>
      </c>
      <c r="D169" s="246">
        <v>3620</v>
      </c>
      <c r="E169" s="246">
        <v>3412</v>
      </c>
      <c r="F169" s="246">
        <v>3109</v>
      </c>
      <c r="G169" s="246">
        <v>2627</v>
      </c>
      <c r="K169" s="4"/>
      <c r="L169" s="4"/>
      <c r="M169" s="4"/>
      <c r="N169" s="4"/>
      <c r="O169" s="4"/>
      <c r="P169" s="4"/>
    </row>
    <row r="170" spans="1:16" ht="14" hidden="1" x14ac:dyDescent="0.15">
      <c r="A170" s="5">
        <v>41</v>
      </c>
      <c r="B170" s="8"/>
      <c r="C170" s="246">
        <v>3781</v>
      </c>
      <c r="D170" s="246">
        <v>3705</v>
      </c>
      <c r="E170" s="246">
        <v>3490</v>
      </c>
      <c r="F170" s="246">
        <v>3181</v>
      </c>
      <c r="G170" s="246">
        <v>2693</v>
      </c>
      <c r="K170" s="4"/>
      <c r="L170" s="4"/>
      <c r="M170" s="4"/>
      <c r="N170" s="4"/>
      <c r="O170" s="4"/>
      <c r="P170" s="4"/>
    </row>
    <row r="171" spans="1:16" ht="14" hidden="1" x14ac:dyDescent="0.15">
      <c r="A171" s="5">
        <v>42</v>
      </c>
      <c r="B171" s="8"/>
      <c r="C171" s="246">
        <v>3864</v>
      </c>
      <c r="D171" s="246">
        <v>3786</v>
      </c>
      <c r="E171" s="246">
        <v>3568</v>
      </c>
      <c r="F171" s="246">
        <v>3250</v>
      </c>
      <c r="G171" s="246">
        <v>2768</v>
      </c>
      <c r="K171" s="4"/>
      <c r="L171" s="4"/>
      <c r="M171" s="4"/>
      <c r="N171" s="4"/>
      <c r="O171" s="4"/>
      <c r="P171" s="4"/>
    </row>
    <row r="172" spans="1:16" ht="14" hidden="1" x14ac:dyDescent="0.15">
      <c r="A172" s="5">
        <v>43</v>
      </c>
      <c r="B172" s="8"/>
      <c r="C172" s="246">
        <v>4016</v>
      </c>
      <c r="D172" s="246">
        <v>3936</v>
      </c>
      <c r="E172" s="246">
        <v>3708</v>
      </c>
      <c r="F172" s="246">
        <v>3384</v>
      </c>
      <c r="G172" s="246">
        <v>2882</v>
      </c>
      <c r="K172" s="4"/>
      <c r="L172" s="4"/>
      <c r="M172" s="4"/>
      <c r="N172" s="4"/>
      <c r="O172" s="4"/>
      <c r="P172" s="4"/>
    </row>
    <row r="173" spans="1:16" ht="14" hidden="1" x14ac:dyDescent="0.15">
      <c r="A173" s="5">
        <v>44</v>
      </c>
      <c r="B173" s="8"/>
      <c r="C173" s="246">
        <v>4171</v>
      </c>
      <c r="D173" s="246">
        <v>4087</v>
      </c>
      <c r="E173" s="246">
        <v>3850</v>
      </c>
      <c r="F173" s="246">
        <v>3513</v>
      </c>
      <c r="G173" s="246">
        <v>3009</v>
      </c>
      <c r="K173" s="4"/>
      <c r="L173" s="4"/>
      <c r="M173" s="4"/>
      <c r="N173" s="4"/>
      <c r="O173" s="4"/>
      <c r="P173" s="4"/>
    </row>
    <row r="174" spans="1:16" ht="14" hidden="1" x14ac:dyDescent="0.15">
      <c r="A174" s="5">
        <v>45</v>
      </c>
      <c r="B174" s="8"/>
      <c r="C174" s="246">
        <v>4329</v>
      </c>
      <c r="D174" s="246">
        <v>4235</v>
      </c>
      <c r="E174" s="246">
        <v>3992</v>
      </c>
      <c r="F174" s="246">
        <v>3642</v>
      </c>
      <c r="G174" s="246">
        <v>3130</v>
      </c>
      <c r="K174" s="4"/>
      <c r="L174" s="4"/>
      <c r="M174" s="4"/>
      <c r="N174" s="4"/>
      <c r="O174" s="4"/>
      <c r="P174" s="4"/>
    </row>
    <row r="175" spans="1:16" ht="14" hidden="1" x14ac:dyDescent="0.15">
      <c r="A175" s="5">
        <v>46</v>
      </c>
      <c r="B175" s="8"/>
      <c r="C175" s="246">
        <v>4473</v>
      </c>
      <c r="D175" s="246">
        <v>4390</v>
      </c>
      <c r="E175" s="246">
        <v>4134</v>
      </c>
      <c r="F175" s="246">
        <v>3772</v>
      </c>
      <c r="G175" s="246">
        <v>3247</v>
      </c>
      <c r="K175" s="4"/>
      <c r="L175" s="4"/>
      <c r="M175" s="4"/>
      <c r="N175" s="4"/>
      <c r="O175" s="4"/>
      <c r="P175" s="4"/>
    </row>
    <row r="176" spans="1:16" ht="14" hidden="1" x14ac:dyDescent="0.15">
      <c r="A176" s="5">
        <v>47</v>
      </c>
      <c r="B176" s="8"/>
      <c r="C176" s="246">
        <v>4631</v>
      </c>
      <c r="D176" s="246">
        <v>4537</v>
      </c>
      <c r="E176" s="246">
        <v>4278</v>
      </c>
      <c r="F176" s="246">
        <v>3901</v>
      </c>
      <c r="G176" s="246">
        <v>3372</v>
      </c>
      <c r="K176" s="4"/>
      <c r="L176" s="4"/>
      <c r="M176" s="4"/>
      <c r="N176" s="4"/>
      <c r="O176" s="4"/>
      <c r="P176" s="4"/>
    </row>
    <row r="177" spans="1:16" ht="14" hidden="1" x14ac:dyDescent="0.15">
      <c r="A177" s="5">
        <v>48</v>
      </c>
      <c r="B177" s="8"/>
      <c r="C177" s="246">
        <v>4795</v>
      </c>
      <c r="D177" s="246">
        <v>4696</v>
      </c>
      <c r="E177" s="246">
        <v>4426</v>
      </c>
      <c r="F177" s="246">
        <v>4038</v>
      </c>
      <c r="G177" s="246">
        <v>3494</v>
      </c>
      <c r="K177" s="4"/>
      <c r="L177" s="4"/>
      <c r="M177" s="4"/>
      <c r="N177" s="4"/>
      <c r="O177" s="4"/>
      <c r="P177" s="4"/>
    </row>
    <row r="178" spans="1:16" ht="14" hidden="1" x14ac:dyDescent="0.15">
      <c r="A178" s="5">
        <v>49</v>
      </c>
      <c r="B178" s="8"/>
      <c r="C178" s="246">
        <v>4955</v>
      </c>
      <c r="D178" s="246">
        <v>4857</v>
      </c>
      <c r="E178" s="246">
        <v>4576</v>
      </c>
      <c r="F178" s="246">
        <v>4172</v>
      </c>
      <c r="G178" s="246">
        <v>3625</v>
      </c>
      <c r="K178" s="4"/>
      <c r="L178" s="4"/>
      <c r="M178" s="4"/>
      <c r="N178" s="4"/>
      <c r="O178" s="4"/>
      <c r="P178" s="4"/>
    </row>
    <row r="179" spans="1:16" ht="14" hidden="1" x14ac:dyDescent="0.15">
      <c r="A179" s="5">
        <v>50</v>
      </c>
      <c r="B179" s="8"/>
      <c r="C179" s="246">
        <v>5116</v>
      </c>
      <c r="D179" s="246">
        <v>5018</v>
      </c>
      <c r="E179" s="246">
        <v>4727</v>
      </c>
      <c r="F179" s="246">
        <v>4310</v>
      </c>
      <c r="G179" s="246">
        <v>3753</v>
      </c>
      <c r="K179" s="4"/>
      <c r="L179" s="4"/>
      <c r="M179" s="4"/>
      <c r="N179" s="4"/>
      <c r="O179" s="4"/>
      <c r="P179" s="4"/>
    </row>
    <row r="180" spans="1:16" ht="14" hidden="1" x14ac:dyDescent="0.15">
      <c r="A180" s="5">
        <v>51</v>
      </c>
      <c r="B180" s="8"/>
      <c r="C180" s="246">
        <v>5277</v>
      </c>
      <c r="D180" s="246">
        <v>5177</v>
      </c>
      <c r="E180" s="246">
        <v>4876</v>
      </c>
      <c r="F180" s="246">
        <v>4448</v>
      </c>
      <c r="G180" s="246">
        <v>3880</v>
      </c>
      <c r="K180" s="4"/>
      <c r="L180" s="4"/>
      <c r="M180" s="4"/>
      <c r="N180" s="4"/>
      <c r="O180" s="4"/>
      <c r="P180" s="4"/>
    </row>
    <row r="181" spans="1:16" ht="14" hidden="1" x14ac:dyDescent="0.15">
      <c r="A181" s="5">
        <v>52</v>
      </c>
      <c r="B181" s="8"/>
      <c r="C181" s="246">
        <v>5441</v>
      </c>
      <c r="D181" s="246">
        <v>5331</v>
      </c>
      <c r="E181" s="246">
        <v>5027</v>
      </c>
      <c r="F181" s="246">
        <v>4585</v>
      </c>
      <c r="G181" s="246">
        <v>4007</v>
      </c>
      <c r="K181" s="4"/>
      <c r="L181" s="4"/>
      <c r="M181" s="4"/>
      <c r="N181" s="4"/>
      <c r="O181" s="4"/>
      <c r="P181" s="4"/>
    </row>
    <row r="182" spans="1:16" ht="14" hidden="1" x14ac:dyDescent="0.15">
      <c r="A182" s="5">
        <v>53</v>
      </c>
      <c r="B182" s="8"/>
      <c r="C182" s="246">
        <v>5633</v>
      </c>
      <c r="D182" s="246">
        <v>5524</v>
      </c>
      <c r="E182" s="246">
        <v>5205</v>
      </c>
      <c r="F182" s="246">
        <v>4745</v>
      </c>
      <c r="G182" s="246">
        <v>4166</v>
      </c>
      <c r="K182" s="4"/>
      <c r="L182" s="4"/>
      <c r="M182" s="4"/>
      <c r="N182" s="4"/>
      <c r="O182" s="4"/>
      <c r="P182" s="4"/>
    </row>
    <row r="183" spans="1:16" ht="14" hidden="1" x14ac:dyDescent="0.15">
      <c r="A183" s="5">
        <v>54</v>
      </c>
      <c r="B183" s="8"/>
      <c r="C183" s="246">
        <v>5826</v>
      </c>
      <c r="D183" s="246">
        <v>5713</v>
      </c>
      <c r="E183" s="246">
        <v>5383</v>
      </c>
      <c r="F183" s="246">
        <v>4910</v>
      </c>
      <c r="G183" s="246">
        <v>4317</v>
      </c>
      <c r="K183" s="4"/>
      <c r="L183" s="4"/>
      <c r="M183" s="4"/>
      <c r="N183" s="4"/>
      <c r="O183" s="4"/>
      <c r="P183" s="4"/>
    </row>
    <row r="184" spans="1:16" ht="14" hidden="1" x14ac:dyDescent="0.15">
      <c r="A184" s="5">
        <v>55</v>
      </c>
      <c r="B184" s="8"/>
      <c r="C184" s="246">
        <v>6016</v>
      </c>
      <c r="D184" s="246">
        <v>5901</v>
      </c>
      <c r="E184" s="246">
        <v>5563</v>
      </c>
      <c r="F184" s="246">
        <v>5072</v>
      </c>
      <c r="G184" s="246">
        <v>4472</v>
      </c>
      <c r="K184" s="4"/>
      <c r="L184" s="4"/>
      <c r="M184" s="4"/>
      <c r="N184" s="4"/>
      <c r="O184" s="4"/>
      <c r="P184" s="4"/>
    </row>
    <row r="185" spans="1:16" ht="14" hidden="1" x14ac:dyDescent="0.15">
      <c r="A185" s="5">
        <v>56</v>
      </c>
      <c r="B185" s="8"/>
      <c r="C185" s="246">
        <v>6212</v>
      </c>
      <c r="D185" s="246">
        <v>6089</v>
      </c>
      <c r="E185" s="246">
        <v>5740</v>
      </c>
      <c r="F185" s="246">
        <v>5235</v>
      </c>
      <c r="G185" s="246">
        <v>4628</v>
      </c>
      <c r="K185" s="4"/>
      <c r="L185" s="4"/>
      <c r="M185" s="4"/>
      <c r="N185" s="4"/>
      <c r="O185" s="4"/>
      <c r="P185" s="4"/>
    </row>
    <row r="186" spans="1:16" ht="14" hidden="1" x14ac:dyDescent="0.15">
      <c r="A186" s="5">
        <v>57</v>
      </c>
      <c r="B186" s="8"/>
      <c r="C186" s="246">
        <v>6404</v>
      </c>
      <c r="D186" s="246">
        <v>6278</v>
      </c>
      <c r="E186" s="246">
        <v>5912</v>
      </c>
      <c r="F186" s="246">
        <v>5390</v>
      </c>
      <c r="G186" s="246">
        <v>4783</v>
      </c>
      <c r="K186" s="4"/>
      <c r="L186" s="4"/>
      <c r="M186" s="4"/>
      <c r="N186" s="4"/>
      <c r="O186" s="4"/>
      <c r="P186" s="4"/>
    </row>
    <row r="187" spans="1:16" ht="14" hidden="1" x14ac:dyDescent="0.15">
      <c r="A187" s="5">
        <v>58</v>
      </c>
      <c r="B187" s="8"/>
      <c r="C187" s="246">
        <v>6625</v>
      </c>
      <c r="D187" s="246">
        <v>6497</v>
      </c>
      <c r="E187" s="246">
        <v>6099</v>
      </c>
      <c r="F187" s="246">
        <v>5580</v>
      </c>
      <c r="G187" s="246">
        <v>4985</v>
      </c>
      <c r="K187" s="4"/>
      <c r="L187" s="4"/>
      <c r="M187" s="4"/>
      <c r="N187" s="4"/>
      <c r="O187" s="4"/>
      <c r="P187" s="4"/>
    </row>
    <row r="188" spans="1:16" ht="14" hidden="1" x14ac:dyDescent="0.15">
      <c r="A188" s="5">
        <v>59</v>
      </c>
      <c r="B188" s="8"/>
      <c r="C188" s="246">
        <v>6843</v>
      </c>
      <c r="D188" s="246">
        <v>6709</v>
      </c>
      <c r="E188" s="246">
        <v>6287</v>
      </c>
      <c r="F188" s="246">
        <v>5766</v>
      </c>
      <c r="G188" s="246">
        <v>5188</v>
      </c>
      <c r="K188" s="4"/>
      <c r="L188" s="4"/>
      <c r="M188" s="4"/>
      <c r="N188" s="4"/>
      <c r="O188" s="4"/>
      <c r="P188" s="4"/>
    </row>
    <row r="189" spans="1:16" ht="14" hidden="1" x14ac:dyDescent="0.15">
      <c r="A189" s="5">
        <v>60</v>
      </c>
      <c r="B189" s="8"/>
      <c r="C189" s="246">
        <v>7069</v>
      </c>
      <c r="D189" s="246">
        <v>6922</v>
      </c>
      <c r="E189" s="246">
        <v>6472</v>
      </c>
      <c r="F189" s="246">
        <v>5954</v>
      </c>
      <c r="G189" s="246">
        <v>5390</v>
      </c>
      <c r="K189" s="4"/>
      <c r="L189" s="4"/>
      <c r="M189" s="4"/>
      <c r="N189" s="4"/>
      <c r="O189" s="4"/>
      <c r="P189" s="4"/>
    </row>
    <row r="190" spans="1:16" ht="14" hidden="1" x14ac:dyDescent="0.15">
      <c r="A190" s="5">
        <v>61</v>
      </c>
      <c r="B190" s="8"/>
      <c r="C190" s="246">
        <v>7336</v>
      </c>
      <c r="D190" s="246">
        <v>7189</v>
      </c>
      <c r="E190" s="246">
        <v>6753</v>
      </c>
      <c r="F190" s="246">
        <v>6178</v>
      </c>
      <c r="G190" s="246">
        <v>5592</v>
      </c>
      <c r="K190" s="4"/>
      <c r="L190" s="4"/>
      <c r="M190" s="4"/>
      <c r="N190" s="4"/>
      <c r="O190" s="4"/>
      <c r="P190" s="4"/>
    </row>
    <row r="191" spans="1:16" ht="14" hidden="1" x14ac:dyDescent="0.15">
      <c r="A191" s="5">
        <v>62</v>
      </c>
      <c r="B191" s="8"/>
      <c r="C191" s="246">
        <v>7665</v>
      </c>
      <c r="D191" s="246">
        <v>7516</v>
      </c>
      <c r="E191" s="246">
        <v>7082</v>
      </c>
      <c r="F191" s="246">
        <v>6458</v>
      </c>
      <c r="G191" s="246">
        <v>5846</v>
      </c>
      <c r="K191" s="4"/>
      <c r="L191" s="4"/>
      <c r="M191" s="4"/>
      <c r="N191" s="4"/>
      <c r="O191" s="4"/>
      <c r="P191" s="4"/>
    </row>
    <row r="192" spans="1:16" ht="14" hidden="1" x14ac:dyDescent="0.15">
      <c r="A192" s="5">
        <v>63</v>
      </c>
      <c r="B192" s="8"/>
      <c r="C192" s="246">
        <v>8062</v>
      </c>
      <c r="D192" s="246">
        <v>7899</v>
      </c>
      <c r="E192" s="246">
        <v>7445</v>
      </c>
      <c r="F192" s="246">
        <v>6786</v>
      </c>
      <c r="G192" s="246">
        <v>6146</v>
      </c>
      <c r="K192" s="4"/>
      <c r="L192" s="4"/>
      <c r="M192" s="4"/>
      <c r="N192" s="4"/>
      <c r="O192" s="4"/>
      <c r="P192" s="4"/>
    </row>
    <row r="193" spans="1:16" ht="14" hidden="1" x14ac:dyDescent="0.15">
      <c r="A193" s="5">
        <v>64</v>
      </c>
      <c r="B193" s="8"/>
      <c r="C193" s="246">
        <v>8529</v>
      </c>
      <c r="D193" s="246">
        <v>8355</v>
      </c>
      <c r="E193" s="246">
        <v>7877</v>
      </c>
      <c r="F193" s="246">
        <v>7181</v>
      </c>
      <c r="G193" s="246">
        <v>6499</v>
      </c>
      <c r="K193" s="4"/>
      <c r="L193" s="4"/>
      <c r="M193" s="4"/>
      <c r="N193" s="4"/>
      <c r="O193" s="4"/>
      <c r="P193" s="4"/>
    </row>
    <row r="194" spans="1:16" ht="14" hidden="1" x14ac:dyDescent="0.15">
      <c r="A194" s="5">
        <v>65</v>
      </c>
      <c r="B194" s="8"/>
      <c r="C194" s="246">
        <v>9084</v>
      </c>
      <c r="D194" s="246">
        <v>8898</v>
      </c>
      <c r="E194" s="246">
        <v>8393</v>
      </c>
      <c r="F194" s="246">
        <v>7651</v>
      </c>
      <c r="G194" s="246">
        <v>6982</v>
      </c>
      <c r="K194" s="4"/>
      <c r="L194" s="4"/>
      <c r="M194" s="4"/>
      <c r="N194" s="4"/>
      <c r="O194" s="4"/>
      <c r="P194" s="4"/>
    </row>
    <row r="195" spans="1:16" ht="14" hidden="1" x14ac:dyDescent="0.15">
      <c r="A195" s="5">
        <v>66</v>
      </c>
      <c r="B195" s="8"/>
      <c r="C195" s="246">
        <v>9736</v>
      </c>
      <c r="D195" s="246">
        <v>9542</v>
      </c>
      <c r="E195" s="246">
        <v>8993</v>
      </c>
      <c r="F195" s="246">
        <v>8202</v>
      </c>
      <c r="G195" s="246">
        <v>7543</v>
      </c>
      <c r="K195" s="4"/>
      <c r="L195" s="4"/>
      <c r="M195" s="4"/>
      <c r="N195" s="4"/>
      <c r="O195" s="4"/>
      <c r="P195" s="4"/>
    </row>
    <row r="196" spans="1:16" ht="14" hidden="1" x14ac:dyDescent="0.15">
      <c r="A196" s="5">
        <v>67</v>
      </c>
      <c r="B196" s="8"/>
      <c r="C196" s="246">
        <v>10512</v>
      </c>
      <c r="D196" s="246">
        <v>10308</v>
      </c>
      <c r="E196" s="246">
        <v>9712</v>
      </c>
      <c r="F196" s="246">
        <v>8856</v>
      </c>
      <c r="G196" s="246">
        <v>8149</v>
      </c>
      <c r="K196" s="4"/>
      <c r="L196" s="4"/>
      <c r="M196" s="4"/>
      <c r="N196" s="4"/>
      <c r="O196" s="4"/>
      <c r="P196" s="4"/>
    </row>
    <row r="197" spans="1:16" ht="14" hidden="1" x14ac:dyDescent="0.15">
      <c r="A197" s="5">
        <v>68</v>
      </c>
      <c r="B197" s="8"/>
      <c r="C197" s="246">
        <v>11408</v>
      </c>
      <c r="D197" s="246">
        <v>11176</v>
      </c>
      <c r="E197" s="246">
        <v>10534</v>
      </c>
      <c r="F197" s="246">
        <v>9604</v>
      </c>
      <c r="G197" s="246">
        <v>8837</v>
      </c>
      <c r="K197" s="4"/>
      <c r="L197" s="4"/>
      <c r="M197" s="4"/>
      <c r="N197" s="4"/>
      <c r="O197" s="4"/>
      <c r="P197" s="4"/>
    </row>
    <row r="198" spans="1:16" ht="14" hidden="1" x14ac:dyDescent="0.15">
      <c r="A198" s="5">
        <v>69</v>
      </c>
      <c r="B198" s="8"/>
      <c r="C198" s="246">
        <v>12449</v>
      </c>
      <c r="D198" s="246">
        <v>12203</v>
      </c>
      <c r="E198" s="246">
        <v>11497</v>
      </c>
      <c r="F198" s="246">
        <v>10482</v>
      </c>
      <c r="G198" s="246">
        <v>9654</v>
      </c>
      <c r="K198" s="4"/>
      <c r="L198" s="4"/>
      <c r="M198" s="4"/>
      <c r="N198" s="4"/>
      <c r="O198" s="4"/>
      <c r="P198" s="4"/>
    </row>
    <row r="199" spans="1:16" ht="14" hidden="1" x14ac:dyDescent="0.15">
      <c r="A199" s="5">
        <v>70</v>
      </c>
      <c r="B199" s="8"/>
      <c r="C199" s="246">
        <v>13657</v>
      </c>
      <c r="D199" s="246">
        <v>13379</v>
      </c>
      <c r="E199" s="246">
        <v>12505</v>
      </c>
      <c r="F199" s="246">
        <v>11498</v>
      </c>
      <c r="G199" s="246">
        <v>10738</v>
      </c>
      <c r="K199" s="4"/>
      <c r="L199" s="4"/>
      <c r="M199" s="4"/>
      <c r="N199" s="4"/>
      <c r="O199" s="4"/>
      <c r="P199" s="4"/>
    </row>
    <row r="200" spans="1:16" ht="14" hidden="1" x14ac:dyDescent="0.15">
      <c r="A200" s="5">
        <v>71</v>
      </c>
      <c r="B200" s="8"/>
      <c r="C200" s="246">
        <v>15033</v>
      </c>
      <c r="D200" s="246">
        <v>14734</v>
      </c>
      <c r="E200" s="246">
        <v>13887</v>
      </c>
      <c r="F200" s="246">
        <v>12660</v>
      </c>
      <c r="G200" s="246">
        <v>11824</v>
      </c>
      <c r="K200" s="4"/>
      <c r="L200" s="4"/>
      <c r="M200" s="4"/>
      <c r="N200" s="4"/>
      <c r="O200" s="4"/>
      <c r="P200" s="4"/>
    </row>
    <row r="201" spans="1:16" ht="14" hidden="1" x14ac:dyDescent="0.15">
      <c r="A201" s="5">
        <v>72</v>
      </c>
      <c r="B201" s="8"/>
      <c r="C201" s="246">
        <v>16636</v>
      </c>
      <c r="D201" s="246">
        <v>16300</v>
      </c>
      <c r="E201" s="246">
        <v>15365</v>
      </c>
      <c r="F201" s="246">
        <v>14010</v>
      </c>
      <c r="G201" s="246">
        <v>13089</v>
      </c>
      <c r="K201" s="4"/>
      <c r="L201" s="4"/>
      <c r="M201" s="4"/>
      <c r="N201" s="4"/>
      <c r="O201" s="4"/>
      <c r="P201" s="4"/>
    </row>
    <row r="202" spans="1:16" ht="14" hidden="1" x14ac:dyDescent="0.15">
      <c r="A202" s="5">
        <v>73</v>
      </c>
      <c r="B202" s="8"/>
      <c r="C202" s="246">
        <v>18476</v>
      </c>
      <c r="D202" s="246">
        <v>18103</v>
      </c>
      <c r="E202" s="246">
        <v>17065</v>
      </c>
      <c r="F202" s="246">
        <v>15559</v>
      </c>
      <c r="G202" s="246">
        <v>14529</v>
      </c>
      <c r="K202" s="4"/>
      <c r="L202" s="4"/>
      <c r="M202" s="4"/>
      <c r="N202" s="4"/>
      <c r="O202" s="4"/>
      <c r="P202" s="4"/>
    </row>
    <row r="203" spans="1:16" ht="14" hidden="1" x14ac:dyDescent="0.15">
      <c r="A203" s="5">
        <v>74</v>
      </c>
      <c r="B203" s="8"/>
      <c r="C203" s="246">
        <v>20601</v>
      </c>
      <c r="D203" s="246">
        <v>20187</v>
      </c>
      <c r="E203" s="246">
        <v>19023</v>
      </c>
      <c r="F203" s="246">
        <v>17344</v>
      </c>
      <c r="G203" s="246">
        <v>16202</v>
      </c>
      <c r="K203" s="4"/>
      <c r="L203" s="4"/>
      <c r="M203" s="4"/>
      <c r="N203" s="4"/>
      <c r="O203" s="4"/>
      <c r="P203" s="4"/>
    </row>
    <row r="204" spans="1:16" ht="14" hidden="1" x14ac:dyDescent="0.15">
      <c r="A204" s="5">
        <v>75</v>
      </c>
      <c r="B204" s="8"/>
      <c r="C204" s="246">
        <v>23032</v>
      </c>
      <c r="D204" s="246">
        <v>22567</v>
      </c>
      <c r="E204" s="246">
        <v>21183</v>
      </c>
      <c r="F204" s="246">
        <v>19391</v>
      </c>
      <c r="G204" s="246">
        <v>18228</v>
      </c>
      <c r="K204" s="4"/>
      <c r="L204" s="4"/>
      <c r="M204" s="4"/>
      <c r="N204" s="4"/>
      <c r="O204" s="4"/>
      <c r="P204" s="4"/>
    </row>
    <row r="205" spans="1:16" ht="14" hidden="1" x14ac:dyDescent="0.15">
      <c r="A205" s="5">
        <v>76</v>
      </c>
      <c r="B205" s="8"/>
      <c r="C205" s="246">
        <v>25830</v>
      </c>
      <c r="D205" s="246">
        <v>25303</v>
      </c>
      <c r="E205" s="246">
        <v>23833</v>
      </c>
      <c r="F205" s="246">
        <v>21745</v>
      </c>
      <c r="G205" s="246">
        <v>20441</v>
      </c>
      <c r="K205" s="4"/>
      <c r="L205" s="4"/>
      <c r="M205" s="4"/>
      <c r="N205" s="4"/>
      <c r="O205" s="4"/>
      <c r="P205" s="4"/>
    </row>
    <row r="206" spans="1:16" ht="14" hidden="1" x14ac:dyDescent="0.15">
      <c r="A206" s="5">
        <v>77</v>
      </c>
      <c r="B206" s="8"/>
      <c r="C206" s="246">
        <v>29005</v>
      </c>
      <c r="D206" s="246">
        <v>28421</v>
      </c>
      <c r="E206" s="246">
        <v>26782</v>
      </c>
      <c r="F206" s="246">
        <v>24424</v>
      </c>
      <c r="G206" s="246">
        <v>22956</v>
      </c>
      <c r="K206" s="4"/>
      <c r="L206" s="4"/>
      <c r="M206" s="4"/>
      <c r="N206" s="4"/>
      <c r="O206" s="4"/>
      <c r="P206" s="4"/>
    </row>
    <row r="207" spans="1:16" ht="14" hidden="1" x14ac:dyDescent="0.15">
      <c r="A207" s="5">
        <v>78</v>
      </c>
      <c r="B207" s="8"/>
      <c r="C207" s="246">
        <v>32593</v>
      </c>
      <c r="D207" s="246">
        <v>31933</v>
      </c>
      <c r="E207" s="246">
        <v>30098</v>
      </c>
      <c r="F207" s="246">
        <v>27441</v>
      </c>
      <c r="G207" s="246">
        <v>25790</v>
      </c>
      <c r="K207" s="4"/>
      <c r="L207" s="4"/>
      <c r="M207" s="4"/>
      <c r="N207" s="4"/>
      <c r="O207" s="4"/>
      <c r="P207" s="4"/>
    </row>
    <row r="208" spans="1:16" ht="14" hidden="1" x14ac:dyDescent="0.15">
      <c r="A208" s="5">
        <v>79</v>
      </c>
      <c r="B208" s="8"/>
      <c r="C208" s="246">
        <v>36618</v>
      </c>
      <c r="D208" s="246">
        <v>35883</v>
      </c>
      <c r="E208" s="246">
        <v>33816</v>
      </c>
      <c r="F208" s="246">
        <v>30831</v>
      </c>
      <c r="G208" s="246">
        <v>28977</v>
      </c>
      <c r="K208" s="4"/>
      <c r="L208" s="4"/>
      <c r="M208" s="4"/>
      <c r="N208" s="4"/>
      <c r="O208" s="4"/>
      <c r="P208" s="4"/>
    </row>
    <row r="209" spans="1:16" ht="14" hidden="1" x14ac:dyDescent="0.15">
      <c r="A209" s="5">
        <v>80</v>
      </c>
      <c r="B209" s="8" t="s">
        <v>3</v>
      </c>
      <c r="C209" s="246">
        <v>41438</v>
      </c>
      <c r="D209" s="246">
        <v>40601</v>
      </c>
      <c r="E209" s="246">
        <v>38266</v>
      </c>
      <c r="F209" s="246">
        <v>34890</v>
      </c>
      <c r="G209" s="246">
        <v>32788</v>
      </c>
      <c r="K209" s="4"/>
      <c r="L209" s="4"/>
      <c r="M209" s="4"/>
      <c r="N209" s="4"/>
      <c r="O209" s="4"/>
      <c r="P209" s="4"/>
    </row>
    <row r="210" spans="1:16" ht="14" hidden="1" x14ac:dyDescent="0.15">
      <c r="A210" s="5">
        <v>1</v>
      </c>
      <c r="B210" s="8" t="s">
        <v>4</v>
      </c>
      <c r="C210" s="246">
        <v>1230</v>
      </c>
      <c r="D210" s="246">
        <v>1202</v>
      </c>
      <c r="E210" s="246">
        <v>1132</v>
      </c>
      <c r="F210" s="246">
        <v>1037</v>
      </c>
      <c r="G210" s="246">
        <v>610</v>
      </c>
      <c r="K210" s="4"/>
      <c r="L210" s="4"/>
      <c r="M210" s="4"/>
      <c r="N210" s="4"/>
      <c r="O210" s="4"/>
      <c r="P210" s="4"/>
    </row>
    <row r="211" spans="1:16" ht="14" hidden="1" x14ac:dyDescent="0.15">
      <c r="A211" s="5">
        <v>2</v>
      </c>
      <c r="B211" s="8" t="s">
        <v>1</v>
      </c>
      <c r="C211" s="246">
        <v>2067</v>
      </c>
      <c r="D211" s="246">
        <v>2025</v>
      </c>
      <c r="E211" s="246">
        <v>1907</v>
      </c>
      <c r="F211" s="246">
        <v>1740</v>
      </c>
      <c r="G211" s="246">
        <v>909</v>
      </c>
      <c r="K211" s="4"/>
      <c r="L211" s="4"/>
      <c r="M211" s="4"/>
      <c r="N211" s="4"/>
      <c r="O211" s="4"/>
      <c r="P211" s="4"/>
    </row>
    <row r="212" spans="1:16" ht="14" hidden="1" x14ac:dyDescent="0.15">
      <c r="A212" s="5">
        <v>3</v>
      </c>
      <c r="B212" s="8" t="s">
        <v>5</v>
      </c>
      <c r="C212" s="246">
        <v>3031</v>
      </c>
      <c r="D212" s="246">
        <v>2967</v>
      </c>
      <c r="E212" s="246">
        <v>2797</v>
      </c>
      <c r="F212" s="246">
        <v>2553</v>
      </c>
      <c r="G212" s="246">
        <v>1300</v>
      </c>
      <c r="K212" s="4"/>
      <c r="L212" s="4"/>
      <c r="M212" s="4"/>
      <c r="N212" s="4"/>
      <c r="O212" s="4"/>
      <c r="P212" s="4"/>
    </row>
    <row r="213" spans="1:16" hidden="1" x14ac:dyDescent="0.15">
      <c r="A213" s="5"/>
      <c r="B213" s="9"/>
      <c r="C213" s="10"/>
      <c r="D213" s="10"/>
      <c r="E213" s="10"/>
      <c r="F213" s="10"/>
      <c r="G213" s="10"/>
    </row>
    <row r="214" spans="1:16" ht="18" hidden="1" x14ac:dyDescent="0.2">
      <c r="A214" s="455" t="s">
        <v>36</v>
      </c>
      <c r="B214" s="456"/>
      <c r="C214" s="456"/>
      <c r="D214" s="456"/>
      <c r="E214" s="456"/>
      <c r="F214" s="456"/>
      <c r="G214" s="456"/>
    </row>
    <row r="215" spans="1:16" hidden="1" x14ac:dyDescent="0.15">
      <c r="A215" s="457" t="s">
        <v>0</v>
      </c>
      <c r="B215" s="458"/>
      <c r="C215" s="458"/>
      <c r="D215" s="458"/>
      <c r="E215" s="458"/>
      <c r="F215" s="458"/>
      <c r="G215" s="458"/>
    </row>
    <row r="216" spans="1:16" hidden="1" x14ac:dyDescent="0.15">
      <c r="A216" s="5" t="s">
        <v>2</v>
      </c>
      <c r="B216" s="6" t="s">
        <v>2</v>
      </c>
      <c r="C216" s="253" t="s">
        <v>42</v>
      </c>
      <c r="D216" s="253" t="s">
        <v>43</v>
      </c>
      <c r="E216" s="253" t="s">
        <v>44</v>
      </c>
      <c r="F216" s="253" t="s">
        <v>45</v>
      </c>
      <c r="G216" s="253" t="s">
        <v>46</v>
      </c>
    </row>
    <row r="217" spans="1:16" hidden="1" x14ac:dyDescent="0.15">
      <c r="A217" s="5">
        <v>18</v>
      </c>
      <c r="B217" s="8"/>
      <c r="C217" s="12">
        <f t="shared" ref="C217:G232" si="6">+C147*$M$2</f>
        <v>211.47</v>
      </c>
      <c r="D217" s="12">
        <f t="shared" si="6"/>
        <v>207.14166666666668</v>
      </c>
      <c r="E217" s="12">
        <f t="shared" si="6"/>
        <v>195.65833333333333</v>
      </c>
      <c r="F217" s="12">
        <f t="shared" si="6"/>
        <v>178.52166666666668</v>
      </c>
      <c r="G217" s="12">
        <f t="shared" si="6"/>
        <v>138.15333333333334</v>
      </c>
    </row>
    <row r="218" spans="1:16" hidden="1" x14ac:dyDescent="0.15">
      <c r="A218" s="5">
        <v>19</v>
      </c>
      <c r="B218" s="8"/>
      <c r="C218" s="12">
        <f t="shared" si="6"/>
        <v>215.44499999999999</v>
      </c>
      <c r="D218" s="12">
        <f t="shared" si="6"/>
        <v>211.20500000000001</v>
      </c>
      <c r="E218" s="12">
        <f t="shared" si="6"/>
        <v>199.19166666666666</v>
      </c>
      <c r="F218" s="12">
        <f t="shared" si="6"/>
        <v>181.70166666666665</v>
      </c>
      <c r="G218" s="12">
        <f t="shared" si="6"/>
        <v>140.97999999999999</v>
      </c>
    </row>
    <row r="219" spans="1:16" hidden="1" x14ac:dyDescent="0.15">
      <c r="A219" s="5">
        <v>20</v>
      </c>
      <c r="B219" s="8"/>
      <c r="C219" s="12">
        <f t="shared" si="6"/>
        <v>219.06666666666666</v>
      </c>
      <c r="D219" s="12">
        <f t="shared" si="6"/>
        <v>214.20833333333334</v>
      </c>
      <c r="E219" s="12">
        <f t="shared" si="6"/>
        <v>202.28333333333333</v>
      </c>
      <c r="F219" s="12">
        <f t="shared" si="6"/>
        <v>184.35166666666666</v>
      </c>
      <c r="G219" s="12">
        <f t="shared" si="6"/>
        <v>143.63</v>
      </c>
    </row>
    <row r="220" spans="1:16" hidden="1" x14ac:dyDescent="0.15">
      <c r="A220" s="5">
        <v>21</v>
      </c>
      <c r="B220" s="8"/>
      <c r="C220" s="12">
        <f t="shared" si="6"/>
        <v>222.68833333333333</v>
      </c>
      <c r="D220" s="12">
        <f t="shared" si="6"/>
        <v>218.27166666666668</v>
      </c>
      <c r="E220" s="12">
        <f t="shared" si="6"/>
        <v>205.55166666666668</v>
      </c>
      <c r="F220" s="12">
        <f t="shared" si="6"/>
        <v>187.35499999999999</v>
      </c>
      <c r="G220" s="12">
        <f t="shared" si="6"/>
        <v>146.81</v>
      </c>
    </row>
    <row r="221" spans="1:16" hidden="1" x14ac:dyDescent="0.15">
      <c r="A221" s="5">
        <v>22</v>
      </c>
      <c r="B221" s="8"/>
      <c r="C221" s="12">
        <f t="shared" si="6"/>
        <v>226.22166666666666</v>
      </c>
      <c r="D221" s="12">
        <f t="shared" si="6"/>
        <v>222.42333333333335</v>
      </c>
      <c r="E221" s="12">
        <f t="shared" si="6"/>
        <v>209.08500000000001</v>
      </c>
      <c r="F221" s="12">
        <f t="shared" si="6"/>
        <v>190.97666666666666</v>
      </c>
      <c r="G221" s="12">
        <f t="shared" si="6"/>
        <v>149.99</v>
      </c>
    </row>
    <row r="222" spans="1:16" hidden="1" x14ac:dyDescent="0.15">
      <c r="A222" s="5">
        <v>23</v>
      </c>
      <c r="B222" s="8"/>
      <c r="C222" s="12">
        <f t="shared" si="6"/>
        <v>230.46166666666667</v>
      </c>
      <c r="D222" s="12">
        <f t="shared" si="6"/>
        <v>225.60333333333332</v>
      </c>
      <c r="E222" s="12">
        <f t="shared" si="6"/>
        <v>212.70666666666668</v>
      </c>
      <c r="F222" s="12">
        <f t="shared" si="6"/>
        <v>193.80333333333334</v>
      </c>
      <c r="G222" s="12">
        <f t="shared" si="6"/>
        <v>153.08166666666668</v>
      </c>
    </row>
    <row r="223" spans="1:16" hidden="1" x14ac:dyDescent="0.15">
      <c r="A223" s="5">
        <v>24</v>
      </c>
      <c r="B223" s="8"/>
      <c r="C223" s="12">
        <f t="shared" si="6"/>
        <v>234.26</v>
      </c>
      <c r="D223" s="12">
        <f t="shared" si="6"/>
        <v>229.49</v>
      </c>
      <c r="E223" s="12">
        <f t="shared" si="6"/>
        <v>216.32833333333332</v>
      </c>
      <c r="F223" s="12">
        <f t="shared" si="6"/>
        <v>197.16</v>
      </c>
      <c r="G223" s="12">
        <f t="shared" si="6"/>
        <v>156.08500000000001</v>
      </c>
    </row>
    <row r="224" spans="1:16" hidden="1" x14ac:dyDescent="0.15">
      <c r="A224" s="5">
        <v>25</v>
      </c>
      <c r="B224" s="8"/>
      <c r="C224" s="12">
        <f t="shared" si="6"/>
        <v>237.79333333333332</v>
      </c>
      <c r="D224" s="12">
        <f t="shared" si="6"/>
        <v>233.02333333333334</v>
      </c>
      <c r="E224" s="12">
        <f t="shared" si="6"/>
        <v>219.24333333333334</v>
      </c>
      <c r="F224" s="12">
        <f t="shared" si="6"/>
        <v>200.60499999999999</v>
      </c>
      <c r="G224" s="12">
        <f t="shared" si="6"/>
        <v>159.79499999999999</v>
      </c>
    </row>
    <row r="225" spans="1:7" hidden="1" x14ac:dyDescent="0.15">
      <c r="A225" s="5">
        <v>26</v>
      </c>
      <c r="B225" s="8"/>
      <c r="C225" s="12">
        <f t="shared" si="6"/>
        <v>241.68</v>
      </c>
      <c r="D225" s="12">
        <f t="shared" si="6"/>
        <v>236.82166666666666</v>
      </c>
      <c r="E225" s="12">
        <f t="shared" si="6"/>
        <v>223.21833333333333</v>
      </c>
      <c r="F225" s="12">
        <f t="shared" si="6"/>
        <v>203.43166666666667</v>
      </c>
      <c r="G225" s="12">
        <f t="shared" si="6"/>
        <v>162.44499999999999</v>
      </c>
    </row>
    <row r="226" spans="1:7" hidden="1" x14ac:dyDescent="0.15">
      <c r="A226" s="5">
        <v>27</v>
      </c>
      <c r="B226" s="8"/>
      <c r="C226" s="12">
        <f t="shared" si="6"/>
        <v>245.03666666666666</v>
      </c>
      <c r="D226" s="12">
        <f t="shared" si="6"/>
        <v>240.35499999999999</v>
      </c>
      <c r="E226" s="12">
        <f t="shared" si="6"/>
        <v>226.22166666666666</v>
      </c>
      <c r="F226" s="12">
        <f t="shared" si="6"/>
        <v>206.7</v>
      </c>
      <c r="G226" s="12">
        <f t="shared" si="6"/>
        <v>165.625</v>
      </c>
    </row>
    <row r="227" spans="1:7" hidden="1" x14ac:dyDescent="0.15">
      <c r="A227" s="5">
        <v>28</v>
      </c>
      <c r="B227" s="8"/>
      <c r="C227" s="12">
        <f t="shared" si="6"/>
        <v>249.63</v>
      </c>
      <c r="D227" s="12">
        <f t="shared" si="6"/>
        <v>244.86</v>
      </c>
      <c r="E227" s="12">
        <f t="shared" si="6"/>
        <v>230.72666666666666</v>
      </c>
      <c r="F227" s="12">
        <f t="shared" si="6"/>
        <v>210.41</v>
      </c>
      <c r="G227" s="12">
        <f t="shared" si="6"/>
        <v>169.68833333333333</v>
      </c>
    </row>
    <row r="228" spans="1:7" hidden="1" x14ac:dyDescent="0.15">
      <c r="A228" s="5">
        <v>29</v>
      </c>
      <c r="B228" s="8"/>
      <c r="C228" s="12">
        <f t="shared" si="6"/>
        <v>254.13499999999999</v>
      </c>
      <c r="D228" s="12">
        <f t="shared" si="6"/>
        <v>249.1</v>
      </c>
      <c r="E228" s="12">
        <f t="shared" si="6"/>
        <v>234.70166666666665</v>
      </c>
      <c r="F228" s="12">
        <f t="shared" si="6"/>
        <v>213.85499999999999</v>
      </c>
      <c r="G228" s="12">
        <f t="shared" si="6"/>
        <v>174.01666666666668</v>
      </c>
    </row>
    <row r="229" spans="1:7" hidden="1" x14ac:dyDescent="0.15">
      <c r="A229" s="5">
        <v>30</v>
      </c>
      <c r="B229" s="8"/>
      <c r="C229" s="12">
        <f t="shared" si="6"/>
        <v>258.72833333333335</v>
      </c>
      <c r="D229" s="12">
        <f t="shared" si="6"/>
        <v>253.34</v>
      </c>
      <c r="E229" s="12">
        <f t="shared" si="6"/>
        <v>238.76499999999999</v>
      </c>
      <c r="F229" s="12">
        <f t="shared" si="6"/>
        <v>217.91833333333332</v>
      </c>
      <c r="G229" s="12">
        <f t="shared" si="6"/>
        <v>177.72666666666666</v>
      </c>
    </row>
    <row r="230" spans="1:7" hidden="1" x14ac:dyDescent="0.15">
      <c r="A230" s="5">
        <v>31</v>
      </c>
      <c r="B230" s="8"/>
      <c r="C230" s="12">
        <f t="shared" si="6"/>
        <v>262.88</v>
      </c>
      <c r="D230" s="12">
        <f t="shared" si="6"/>
        <v>257.49166666666667</v>
      </c>
      <c r="E230" s="12">
        <f t="shared" si="6"/>
        <v>242.56333333333333</v>
      </c>
      <c r="F230" s="12">
        <f t="shared" si="6"/>
        <v>221.36333333333334</v>
      </c>
      <c r="G230" s="12">
        <f t="shared" si="6"/>
        <v>181.70166666666665</v>
      </c>
    </row>
    <row r="231" spans="1:7" hidden="1" x14ac:dyDescent="0.15">
      <c r="A231" s="5">
        <v>32</v>
      </c>
      <c r="B231" s="8"/>
      <c r="C231" s="12">
        <f t="shared" si="6"/>
        <v>267.47333333333336</v>
      </c>
      <c r="D231" s="12">
        <f t="shared" si="6"/>
        <v>261.90833333333336</v>
      </c>
      <c r="E231" s="12">
        <f t="shared" si="6"/>
        <v>247.06833333333333</v>
      </c>
      <c r="F231" s="12">
        <f t="shared" si="6"/>
        <v>225.16166666666666</v>
      </c>
      <c r="G231" s="12">
        <f t="shared" si="6"/>
        <v>185.41166666666666</v>
      </c>
    </row>
    <row r="232" spans="1:7" hidden="1" x14ac:dyDescent="0.15">
      <c r="A232" s="5">
        <v>33</v>
      </c>
      <c r="B232" s="8"/>
      <c r="C232" s="12">
        <f t="shared" si="6"/>
        <v>274.62833333333333</v>
      </c>
      <c r="D232" s="12">
        <f t="shared" si="6"/>
        <v>269.06333333333333</v>
      </c>
      <c r="E232" s="12">
        <f t="shared" si="6"/>
        <v>253.69333333333333</v>
      </c>
      <c r="F232" s="12">
        <f t="shared" si="6"/>
        <v>230.99166666666667</v>
      </c>
      <c r="G232" s="12">
        <f t="shared" si="6"/>
        <v>191.24166666666667</v>
      </c>
    </row>
    <row r="233" spans="1:7" hidden="1" x14ac:dyDescent="0.15">
      <c r="A233" s="5">
        <v>34</v>
      </c>
      <c r="B233" s="8"/>
      <c r="C233" s="12">
        <f t="shared" ref="C233:G248" si="7">+C163*$M$2</f>
        <v>281.95999999999998</v>
      </c>
      <c r="D233" s="12">
        <f t="shared" si="7"/>
        <v>276.39499999999998</v>
      </c>
      <c r="E233" s="12">
        <f t="shared" si="7"/>
        <v>260.31833333333333</v>
      </c>
      <c r="F233" s="12">
        <f t="shared" si="7"/>
        <v>237.44</v>
      </c>
      <c r="G233" s="12">
        <f t="shared" si="7"/>
        <v>196.80666666666667</v>
      </c>
    </row>
    <row r="234" spans="1:7" hidden="1" x14ac:dyDescent="0.15">
      <c r="A234" s="5">
        <v>35</v>
      </c>
      <c r="B234" s="8"/>
      <c r="C234" s="12">
        <f t="shared" si="7"/>
        <v>289.29166666666669</v>
      </c>
      <c r="D234" s="12">
        <f t="shared" si="7"/>
        <v>283.55</v>
      </c>
      <c r="E234" s="12">
        <f t="shared" si="7"/>
        <v>267.38499999999999</v>
      </c>
      <c r="F234" s="12">
        <f t="shared" si="7"/>
        <v>243.62333333333333</v>
      </c>
      <c r="G234" s="12">
        <f t="shared" si="7"/>
        <v>202.28333333333333</v>
      </c>
    </row>
    <row r="235" spans="1:7" hidden="1" x14ac:dyDescent="0.15">
      <c r="A235" s="5">
        <v>36</v>
      </c>
      <c r="B235" s="8"/>
      <c r="C235" s="12">
        <f t="shared" si="7"/>
        <v>296.44666666666666</v>
      </c>
      <c r="D235" s="12">
        <f t="shared" si="7"/>
        <v>290.70499999999998</v>
      </c>
      <c r="E235" s="12">
        <f t="shared" si="7"/>
        <v>274.01</v>
      </c>
      <c r="F235" s="12">
        <f t="shared" si="7"/>
        <v>249.63</v>
      </c>
      <c r="G235" s="12">
        <f t="shared" si="7"/>
        <v>208.37833333333333</v>
      </c>
    </row>
    <row r="236" spans="1:7" hidden="1" x14ac:dyDescent="0.15">
      <c r="A236" s="5">
        <v>37</v>
      </c>
      <c r="B236" s="8"/>
      <c r="C236" s="12">
        <f t="shared" si="7"/>
        <v>303.60166666666669</v>
      </c>
      <c r="D236" s="12">
        <f t="shared" si="7"/>
        <v>297.86</v>
      </c>
      <c r="E236" s="12">
        <f t="shared" si="7"/>
        <v>280.72333333333336</v>
      </c>
      <c r="F236" s="12">
        <f t="shared" si="7"/>
        <v>256.16666666666669</v>
      </c>
      <c r="G236" s="12">
        <f t="shared" si="7"/>
        <v>213.76666666666668</v>
      </c>
    </row>
    <row r="237" spans="1:7" hidden="1" x14ac:dyDescent="0.15">
      <c r="A237" s="5">
        <v>38</v>
      </c>
      <c r="B237" s="8"/>
      <c r="C237" s="12">
        <f t="shared" si="7"/>
        <v>311.19833333333332</v>
      </c>
      <c r="D237" s="12">
        <f t="shared" si="7"/>
        <v>305.19166666666666</v>
      </c>
      <c r="E237" s="12">
        <f t="shared" si="7"/>
        <v>287.79000000000002</v>
      </c>
      <c r="F237" s="12">
        <f t="shared" si="7"/>
        <v>262.17333333333335</v>
      </c>
      <c r="G237" s="12">
        <f t="shared" si="7"/>
        <v>219.95</v>
      </c>
    </row>
    <row r="238" spans="1:7" hidden="1" x14ac:dyDescent="0.15">
      <c r="A238" s="5">
        <v>39</v>
      </c>
      <c r="B238" s="8"/>
      <c r="C238" s="12">
        <f t="shared" si="7"/>
        <v>318.88333333333333</v>
      </c>
      <c r="D238" s="12">
        <f t="shared" si="7"/>
        <v>312.25833333333333</v>
      </c>
      <c r="E238" s="12">
        <f t="shared" si="7"/>
        <v>294.41500000000002</v>
      </c>
      <c r="F238" s="12">
        <f t="shared" si="7"/>
        <v>268.70999999999998</v>
      </c>
      <c r="G238" s="12">
        <f t="shared" si="7"/>
        <v>225.78</v>
      </c>
    </row>
    <row r="239" spans="1:7" hidden="1" x14ac:dyDescent="0.15">
      <c r="A239" s="5">
        <v>40</v>
      </c>
      <c r="B239" s="8"/>
      <c r="C239" s="12">
        <f t="shared" si="7"/>
        <v>326.39166666666665</v>
      </c>
      <c r="D239" s="12">
        <f t="shared" si="7"/>
        <v>319.76666666666665</v>
      </c>
      <c r="E239" s="12">
        <f t="shared" si="7"/>
        <v>301.39333333333332</v>
      </c>
      <c r="F239" s="12">
        <f t="shared" si="7"/>
        <v>274.62833333333333</v>
      </c>
      <c r="G239" s="12">
        <f t="shared" si="7"/>
        <v>232.05166666666668</v>
      </c>
    </row>
    <row r="240" spans="1:7" hidden="1" x14ac:dyDescent="0.15">
      <c r="A240" s="5">
        <v>41</v>
      </c>
      <c r="B240" s="8"/>
      <c r="C240" s="12">
        <f t="shared" si="7"/>
        <v>333.98833333333334</v>
      </c>
      <c r="D240" s="12">
        <f t="shared" si="7"/>
        <v>327.27499999999998</v>
      </c>
      <c r="E240" s="12">
        <f t="shared" si="7"/>
        <v>308.28333333333336</v>
      </c>
      <c r="F240" s="12">
        <f t="shared" si="7"/>
        <v>280.98833333333334</v>
      </c>
      <c r="G240" s="12">
        <f t="shared" si="7"/>
        <v>237.88166666666666</v>
      </c>
    </row>
    <row r="241" spans="1:7" hidden="1" x14ac:dyDescent="0.15">
      <c r="A241" s="5">
        <v>42</v>
      </c>
      <c r="B241" s="8"/>
      <c r="C241" s="12">
        <f t="shared" si="7"/>
        <v>341.32</v>
      </c>
      <c r="D241" s="12">
        <f t="shared" si="7"/>
        <v>334.43</v>
      </c>
      <c r="E241" s="12">
        <f t="shared" si="7"/>
        <v>315.17333333333335</v>
      </c>
      <c r="F241" s="12">
        <f t="shared" si="7"/>
        <v>287.08333333333331</v>
      </c>
      <c r="G241" s="12">
        <f t="shared" si="7"/>
        <v>244.50666666666666</v>
      </c>
    </row>
    <row r="242" spans="1:7" hidden="1" x14ac:dyDescent="0.15">
      <c r="A242" s="5">
        <v>43</v>
      </c>
      <c r="B242" s="8"/>
      <c r="C242" s="12">
        <f t="shared" si="7"/>
        <v>354.74666666666667</v>
      </c>
      <c r="D242" s="12">
        <f t="shared" si="7"/>
        <v>347.68</v>
      </c>
      <c r="E242" s="12">
        <f t="shared" si="7"/>
        <v>327.54000000000002</v>
      </c>
      <c r="F242" s="12">
        <f t="shared" si="7"/>
        <v>298.92</v>
      </c>
      <c r="G242" s="12">
        <f t="shared" si="7"/>
        <v>254.57666666666665</v>
      </c>
    </row>
    <row r="243" spans="1:7" hidden="1" x14ac:dyDescent="0.15">
      <c r="A243" s="5">
        <v>44</v>
      </c>
      <c r="B243" s="8"/>
      <c r="C243" s="12">
        <f t="shared" si="7"/>
        <v>368.43833333333333</v>
      </c>
      <c r="D243" s="12">
        <f t="shared" si="7"/>
        <v>361.01833333333332</v>
      </c>
      <c r="E243" s="12">
        <f t="shared" si="7"/>
        <v>340.08333333333331</v>
      </c>
      <c r="F243" s="12">
        <f t="shared" si="7"/>
        <v>310.315</v>
      </c>
      <c r="G243" s="12">
        <f t="shared" si="7"/>
        <v>265.79500000000002</v>
      </c>
    </row>
    <row r="244" spans="1:7" hidden="1" x14ac:dyDescent="0.15">
      <c r="A244" s="5">
        <v>45</v>
      </c>
      <c r="B244" s="8"/>
      <c r="C244" s="12">
        <f t="shared" si="7"/>
        <v>382.39499999999998</v>
      </c>
      <c r="D244" s="12">
        <f t="shared" si="7"/>
        <v>374.09166666666664</v>
      </c>
      <c r="E244" s="12">
        <f t="shared" si="7"/>
        <v>352.62666666666667</v>
      </c>
      <c r="F244" s="12">
        <f t="shared" si="7"/>
        <v>321.70999999999998</v>
      </c>
      <c r="G244" s="12">
        <f t="shared" si="7"/>
        <v>276.48333333333335</v>
      </c>
    </row>
    <row r="245" spans="1:7" hidden="1" x14ac:dyDescent="0.15">
      <c r="A245" s="5">
        <v>46</v>
      </c>
      <c r="B245" s="8"/>
      <c r="C245" s="12">
        <f t="shared" si="7"/>
        <v>395.11500000000001</v>
      </c>
      <c r="D245" s="12">
        <f t="shared" si="7"/>
        <v>387.78333333333336</v>
      </c>
      <c r="E245" s="12">
        <f t="shared" si="7"/>
        <v>365.17</v>
      </c>
      <c r="F245" s="12">
        <f t="shared" si="7"/>
        <v>333.19333333333333</v>
      </c>
      <c r="G245" s="12">
        <f t="shared" si="7"/>
        <v>286.81833333333333</v>
      </c>
    </row>
    <row r="246" spans="1:7" hidden="1" x14ac:dyDescent="0.15">
      <c r="A246" s="5">
        <v>47</v>
      </c>
      <c r="B246" s="8"/>
      <c r="C246" s="12">
        <f t="shared" si="7"/>
        <v>409.07166666666666</v>
      </c>
      <c r="D246" s="12">
        <f t="shared" si="7"/>
        <v>400.76833333333332</v>
      </c>
      <c r="E246" s="12">
        <f t="shared" si="7"/>
        <v>377.89</v>
      </c>
      <c r="F246" s="12">
        <f t="shared" si="7"/>
        <v>344.58833333333331</v>
      </c>
      <c r="G246" s="12">
        <f t="shared" si="7"/>
        <v>297.86</v>
      </c>
    </row>
    <row r="247" spans="1:7" hidden="1" x14ac:dyDescent="0.15">
      <c r="A247" s="5">
        <v>48</v>
      </c>
      <c r="B247" s="8"/>
      <c r="C247" s="12">
        <f t="shared" si="7"/>
        <v>423.55833333333334</v>
      </c>
      <c r="D247" s="12">
        <f t="shared" si="7"/>
        <v>414.81333333333333</v>
      </c>
      <c r="E247" s="12">
        <f t="shared" si="7"/>
        <v>390.96333333333331</v>
      </c>
      <c r="F247" s="12">
        <f t="shared" si="7"/>
        <v>356.69</v>
      </c>
      <c r="G247" s="12">
        <f t="shared" si="7"/>
        <v>308.63666666666666</v>
      </c>
    </row>
    <row r="248" spans="1:7" hidden="1" x14ac:dyDescent="0.15">
      <c r="A248" s="5">
        <v>49</v>
      </c>
      <c r="B248" s="8"/>
      <c r="C248" s="12">
        <f t="shared" si="7"/>
        <v>437.69166666666666</v>
      </c>
      <c r="D248" s="12">
        <f t="shared" si="7"/>
        <v>429.03500000000003</v>
      </c>
      <c r="E248" s="12">
        <f t="shared" si="7"/>
        <v>404.21333333333331</v>
      </c>
      <c r="F248" s="12">
        <f t="shared" si="7"/>
        <v>368.52666666666664</v>
      </c>
      <c r="G248" s="12">
        <f t="shared" si="7"/>
        <v>320.20833333333331</v>
      </c>
    </row>
    <row r="249" spans="1:7" hidden="1" x14ac:dyDescent="0.15">
      <c r="A249" s="5">
        <v>50</v>
      </c>
      <c r="B249" s="8"/>
      <c r="C249" s="12">
        <f t="shared" ref="C249:G264" si="8">+C179*$M$2</f>
        <v>451.91333333333336</v>
      </c>
      <c r="D249" s="12">
        <f t="shared" si="8"/>
        <v>443.25666666666666</v>
      </c>
      <c r="E249" s="12">
        <f t="shared" si="8"/>
        <v>417.55166666666668</v>
      </c>
      <c r="F249" s="12">
        <f t="shared" si="8"/>
        <v>380.71666666666664</v>
      </c>
      <c r="G249" s="12">
        <f t="shared" si="8"/>
        <v>331.51499999999999</v>
      </c>
    </row>
    <row r="250" spans="1:7" hidden="1" x14ac:dyDescent="0.15">
      <c r="A250" s="5">
        <v>51</v>
      </c>
      <c r="B250" s="8"/>
      <c r="C250" s="12">
        <f t="shared" si="8"/>
        <v>466.13499999999999</v>
      </c>
      <c r="D250" s="12">
        <f t="shared" si="8"/>
        <v>457.30166666666668</v>
      </c>
      <c r="E250" s="12">
        <f t="shared" si="8"/>
        <v>430.71333333333331</v>
      </c>
      <c r="F250" s="12">
        <f t="shared" si="8"/>
        <v>392.90666666666664</v>
      </c>
      <c r="G250" s="12">
        <f t="shared" si="8"/>
        <v>342.73333333333335</v>
      </c>
    </row>
    <row r="251" spans="1:7" hidden="1" x14ac:dyDescent="0.15">
      <c r="A251" s="5">
        <v>52</v>
      </c>
      <c r="B251" s="8"/>
      <c r="C251" s="12">
        <f t="shared" si="8"/>
        <v>480.62166666666667</v>
      </c>
      <c r="D251" s="12">
        <f t="shared" si="8"/>
        <v>470.90499999999997</v>
      </c>
      <c r="E251" s="12">
        <f t="shared" si="8"/>
        <v>444.05166666666668</v>
      </c>
      <c r="F251" s="12">
        <f t="shared" si="8"/>
        <v>405.00833333333333</v>
      </c>
      <c r="G251" s="12">
        <f t="shared" si="8"/>
        <v>353.95166666666665</v>
      </c>
    </row>
    <row r="252" spans="1:7" hidden="1" x14ac:dyDescent="0.15">
      <c r="A252" s="5">
        <v>53</v>
      </c>
      <c r="B252" s="8"/>
      <c r="C252" s="12">
        <f t="shared" si="8"/>
        <v>497.58166666666665</v>
      </c>
      <c r="D252" s="12">
        <f t="shared" si="8"/>
        <v>487.95333333333332</v>
      </c>
      <c r="E252" s="12">
        <f t="shared" si="8"/>
        <v>459.77499999999998</v>
      </c>
      <c r="F252" s="12">
        <f t="shared" si="8"/>
        <v>419.14166666666665</v>
      </c>
      <c r="G252" s="12">
        <f t="shared" si="8"/>
        <v>367.99666666666667</v>
      </c>
    </row>
    <row r="253" spans="1:7" hidden="1" x14ac:dyDescent="0.15">
      <c r="A253" s="5">
        <v>54</v>
      </c>
      <c r="B253" s="8"/>
      <c r="C253" s="12">
        <f t="shared" si="8"/>
        <v>514.63</v>
      </c>
      <c r="D253" s="12">
        <f t="shared" si="8"/>
        <v>504.64833333333331</v>
      </c>
      <c r="E253" s="12">
        <f t="shared" si="8"/>
        <v>475.49833333333333</v>
      </c>
      <c r="F253" s="12">
        <f t="shared" si="8"/>
        <v>433.71666666666664</v>
      </c>
      <c r="G253" s="12">
        <f t="shared" si="8"/>
        <v>381.33499999999998</v>
      </c>
    </row>
    <row r="254" spans="1:7" hidden="1" x14ac:dyDescent="0.15">
      <c r="A254" s="5">
        <v>55</v>
      </c>
      <c r="B254" s="8"/>
      <c r="C254" s="12">
        <f t="shared" si="8"/>
        <v>531.4133333333333</v>
      </c>
      <c r="D254" s="12">
        <f t="shared" si="8"/>
        <v>521.255</v>
      </c>
      <c r="E254" s="12">
        <f t="shared" si="8"/>
        <v>491.39833333333331</v>
      </c>
      <c r="F254" s="12">
        <f t="shared" si="8"/>
        <v>448.02666666666664</v>
      </c>
      <c r="G254" s="12">
        <f t="shared" si="8"/>
        <v>395.02666666666664</v>
      </c>
    </row>
    <row r="255" spans="1:7" hidden="1" x14ac:dyDescent="0.15">
      <c r="A255" s="5">
        <v>56</v>
      </c>
      <c r="B255" s="8"/>
      <c r="C255" s="12">
        <f t="shared" si="8"/>
        <v>548.72666666666669</v>
      </c>
      <c r="D255" s="12">
        <f t="shared" si="8"/>
        <v>537.86166666666668</v>
      </c>
      <c r="E255" s="12">
        <f t="shared" si="8"/>
        <v>507.03333333333336</v>
      </c>
      <c r="F255" s="12">
        <f t="shared" si="8"/>
        <v>462.42500000000001</v>
      </c>
      <c r="G255" s="12">
        <f t="shared" si="8"/>
        <v>408.80666666666667</v>
      </c>
    </row>
    <row r="256" spans="1:7" hidden="1" x14ac:dyDescent="0.15">
      <c r="A256" s="5">
        <v>57</v>
      </c>
      <c r="B256" s="8"/>
      <c r="C256" s="12">
        <f t="shared" si="8"/>
        <v>565.68666666666661</v>
      </c>
      <c r="D256" s="12">
        <f t="shared" si="8"/>
        <v>554.55666666666662</v>
      </c>
      <c r="E256" s="12">
        <f t="shared" si="8"/>
        <v>522.22666666666669</v>
      </c>
      <c r="F256" s="12">
        <f t="shared" si="8"/>
        <v>476.11666666666667</v>
      </c>
      <c r="G256" s="12">
        <f t="shared" si="8"/>
        <v>422.49833333333333</v>
      </c>
    </row>
    <row r="257" spans="1:7" hidden="1" x14ac:dyDescent="0.15">
      <c r="A257" s="5">
        <v>58</v>
      </c>
      <c r="B257" s="8"/>
      <c r="C257" s="12">
        <f t="shared" si="8"/>
        <v>585.20833333333337</v>
      </c>
      <c r="D257" s="12">
        <f t="shared" si="8"/>
        <v>573.90166666666664</v>
      </c>
      <c r="E257" s="12">
        <f t="shared" si="8"/>
        <v>538.745</v>
      </c>
      <c r="F257" s="12">
        <f t="shared" si="8"/>
        <v>492.9</v>
      </c>
      <c r="G257" s="12">
        <f t="shared" si="8"/>
        <v>440.34166666666664</v>
      </c>
    </row>
    <row r="258" spans="1:7" hidden="1" x14ac:dyDescent="0.15">
      <c r="A258" s="5">
        <v>59</v>
      </c>
      <c r="B258" s="8"/>
      <c r="C258" s="12">
        <f t="shared" si="8"/>
        <v>604.46500000000003</v>
      </c>
      <c r="D258" s="12">
        <f t="shared" si="8"/>
        <v>592.62833333333333</v>
      </c>
      <c r="E258" s="12">
        <f t="shared" si="8"/>
        <v>555.35166666666669</v>
      </c>
      <c r="F258" s="12">
        <f t="shared" si="8"/>
        <v>509.33</v>
      </c>
      <c r="G258" s="12">
        <f t="shared" si="8"/>
        <v>458.27333333333331</v>
      </c>
    </row>
    <row r="259" spans="1:7" hidden="1" x14ac:dyDescent="0.15">
      <c r="A259" s="5">
        <v>60</v>
      </c>
      <c r="B259" s="8"/>
      <c r="C259" s="12">
        <f t="shared" si="8"/>
        <v>624.42833333333328</v>
      </c>
      <c r="D259" s="12">
        <f t="shared" si="8"/>
        <v>611.44333333333338</v>
      </c>
      <c r="E259" s="12">
        <f t="shared" si="8"/>
        <v>571.69333333333338</v>
      </c>
      <c r="F259" s="12">
        <f t="shared" si="8"/>
        <v>525.93666666666661</v>
      </c>
      <c r="G259" s="12">
        <f t="shared" si="8"/>
        <v>476.11666666666667</v>
      </c>
    </row>
    <row r="260" spans="1:7" hidden="1" x14ac:dyDescent="0.15">
      <c r="A260" s="5">
        <v>61</v>
      </c>
      <c r="B260" s="8"/>
      <c r="C260" s="12">
        <f t="shared" si="8"/>
        <v>648.01333333333332</v>
      </c>
      <c r="D260" s="12">
        <f t="shared" si="8"/>
        <v>635.02833333333331</v>
      </c>
      <c r="E260" s="12">
        <f t="shared" si="8"/>
        <v>596.51499999999999</v>
      </c>
      <c r="F260" s="12">
        <f t="shared" si="8"/>
        <v>545.72333333333336</v>
      </c>
      <c r="G260" s="12">
        <f t="shared" si="8"/>
        <v>493.96</v>
      </c>
    </row>
    <row r="261" spans="1:7" hidden="1" x14ac:dyDescent="0.15">
      <c r="A261" s="5">
        <v>62</v>
      </c>
      <c r="B261" s="8"/>
      <c r="C261" s="12">
        <f t="shared" si="8"/>
        <v>677.07500000000005</v>
      </c>
      <c r="D261" s="12">
        <f t="shared" si="8"/>
        <v>663.9133333333333</v>
      </c>
      <c r="E261" s="12">
        <f t="shared" si="8"/>
        <v>625.57666666666671</v>
      </c>
      <c r="F261" s="12">
        <f t="shared" si="8"/>
        <v>570.45666666666671</v>
      </c>
      <c r="G261" s="12">
        <f t="shared" si="8"/>
        <v>516.39666666666665</v>
      </c>
    </row>
    <row r="262" spans="1:7" hidden="1" x14ac:dyDescent="0.15">
      <c r="A262" s="5">
        <v>63</v>
      </c>
      <c r="B262" s="8"/>
      <c r="C262" s="12">
        <f t="shared" si="8"/>
        <v>712.14333333333332</v>
      </c>
      <c r="D262" s="12">
        <f t="shared" si="8"/>
        <v>697.745</v>
      </c>
      <c r="E262" s="12">
        <f t="shared" si="8"/>
        <v>657.64166666666665</v>
      </c>
      <c r="F262" s="12">
        <f t="shared" si="8"/>
        <v>599.42999999999995</v>
      </c>
      <c r="G262" s="12">
        <f t="shared" si="8"/>
        <v>542.89666666666665</v>
      </c>
    </row>
    <row r="263" spans="1:7" hidden="1" x14ac:dyDescent="0.15">
      <c r="A263" s="5">
        <v>64</v>
      </c>
      <c r="B263" s="8"/>
      <c r="C263" s="12">
        <f t="shared" si="8"/>
        <v>753.39499999999998</v>
      </c>
      <c r="D263" s="12">
        <f t="shared" si="8"/>
        <v>738.02499999999998</v>
      </c>
      <c r="E263" s="12">
        <f t="shared" si="8"/>
        <v>695.80166666666662</v>
      </c>
      <c r="F263" s="12">
        <f t="shared" si="8"/>
        <v>634.32166666666672</v>
      </c>
      <c r="G263" s="12">
        <f t="shared" si="8"/>
        <v>574.07833333333338</v>
      </c>
    </row>
    <row r="264" spans="1:7" hidden="1" x14ac:dyDescent="0.15">
      <c r="A264" s="5">
        <v>65</v>
      </c>
      <c r="B264" s="8"/>
      <c r="C264" s="12">
        <f t="shared" si="8"/>
        <v>802.42</v>
      </c>
      <c r="D264" s="12">
        <f t="shared" si="8"/>
        <v>785.99</v>
      </c>
      <c r="E264" s="12">
        <f t="shared" si="8"/>
        <v>741.38166666666666</v>
      </c>
      <c r="F264" s="12">
        <f t="shared" si="8"/>
        <v>675.83833333333337</v>
      </c>
      <c r="G264" s="12">
        <f t="shared" si="8"/>
        <v>616.74333333333334</v>
      </c>
    </row>
    <row r="265" spans="1:7" hidden="1" x14ac:dyDescent="0.15">
      <c r="A265" s="5">
        <v>66</v>
      </c>
      <c r="B265" s="8"/>
      <c r="C265" s="12">
        <f t="shared" ref="C265:G280" si="9">+C195*$M$2</f>
        <v>860.01333333333332</v>
      </c>
      <c r="D265" s="12">
        <f t="shared" si="9"/>
        <v>842.87666666666667</v>
      </c>
      <c r="E265" s="12">
        <f t="shared" si="9"/>
        <v>794.38166666666666</v>
      </c>
      <c r="F265" s="12">
        <f t="shared" si="9"/>
        <v>724.51</v>
      </c>
      <c r="G265" s="12">
        <f t="shared" si="9"/>
        <v>666.29833333333329</v>
      </c>
    </row>
    <row r="266" spans="1:7" hidden="1" x14ac:dyDescent="0.15">
      <c r="A266" s="5">
        <v>67</v>
      </c>
      <c r="B266" s="8"/>
      <c r="C266" s="12">
        <f t="shared" si="9"/>
        <v>928.56</v>
      </c>
      <c r="D266" s="12">
        <f t="shared" si="9"/>
        <v>910.54</v>
      </c>
      <c r="E266" s="12">
        <f t="shared" si="9"/>
        <v>857.89333333333332</v>
      </c>
      <c r="F266" s="12">
        <f t="shared" si="9"/>
        <v>782.28</v>
      </c>
      <c r="G266" s="12">
        <f t="shared" si="9"/>
        <v>719.82833333333338</v>
      </c>
    </row>
    <row r="267" spans="1:7" hidden="1" x14ac:dyDescent="0.15">
      <c r="A267" s="5">
        <v>68</v>
      </c>
      <c r="B267" s="8"/>
      <c r="C267" s="12">
        <f t="shared" si="9"/>
        <v>1007.7066666666667</v>
      </c>
      <c r="D267" s="12">
        <f t="shared" si="9"/>
        <v>987.21333333333337</v>
      </c>
      <c r="E267" s="12">
        <f t="shared" si="9"/>
        <v>930.50333333333333</v>
      </c>
      <c r="F267" s="12">
        <f t="shared" si="9"/>
        <v>848.35333333333335</v>
      </c>
      <c r="G267" s="12">
        <f t="shared" si="9"/>
        <v>780.60166666666669</v>
      </c>
    </row>
    <row r="268" spans="1:7" hidden="1" x14ac:dyDescent="0.15">
      <c r="A268" s="5">
        <v>69</v>
      </c>
      <c r="B268" s="8"/>
      <c r="C268" s="12">
        <f t="shared" si="9"/>
        <v>1099.6616666666666</v>
      </c>
      <c r="D268" s="12">
        <f t="shared" si="9"/>
        <v>1077.9316666666666</v>
      </c>
      <c r="E268" s="12">
        <f t="shared" si="9"/>
        <v>1015.5683333333334</v>
      </c>
      <c r="F268" s="12">
        <f t="shared" si="9"/>
        <v>925.91</v>
      </c>
      <c r="G268" s="12">
        <f t="shared" si="9"/>
        <v>852.77</v>
      </c>
    </row>
    <row r="269" spans="1:7" hidden="1" x14ac:dyDescent="0.15">
      <c r="A269" s="5">
        <v>70</v>
      </c>
      <c r="B269" s="8"/>
      <c r="C269" s="12">
        <f t="shared" si="9"/>
        <v>1206.3683333333333</v>
      </c>
      <c r="D269" s="12">
        <f t="shared" si="9"/>
        <v>1181.8116666666667</v>
      </c>
      <c r="E269" s="12">
        <f t="shared" si="9"/>
        <v>1104.6083333333333</v>
      </c>
      <c r="F269" s="12">
        <f t="shared" si="9"/>
        <v>1015.6566666666666</v>
      </c>
      <c r="G269" s="12">
        <f t="shared" si="9"/>
        <v>948.52333333333331</v>
      </c>
    </row>
    <row r="270" spans="1:7" hidden="1" x14ac:dyDescent="0.15">
      <c r="A270" s="5">
        <v>71</v>
      </c>
      <c r="B270" s="8"/>
      <c r="C270" s="12">
        <f t="shared" si="9"/>
        <v>1327.915</v>
      </c>
      <c r="D270" s="12">
        <f t="shared" si="9"/>
        <v>1301.5033333333333</v>
      </c>
      <c r="E270" s="12">
        <f t="shared" si="9"/>
        <v>1226.6849999999999</v>
      </c>
      <c r="F270" s="12">
        <f t="shared" si="9"/>
        <v>1118.3</v>
      </c>
      <c r="G270" s="12">
        <f t="shared" si="9"/>
        <v>1044.4533333333334</v>
      </c>
    </row>
    <row r="271" spans="1:7" hidden="1" x14ac:dyDescent="0.15">
      <c r="A271" s="5">
        <v>72</v>
      </c>
      <c r="B271" s="8"/>
      <c r="C271" s="12">
        <f t="shared" si="9"/>
        <v>1469.5133333333333</v>
      </c>
      <c r="D271" s="12">
        <f t="shared" si="9"/>
        <v>1439.8333333333333</v>
      </c>
      <c r="E271" s="12">
        <f t="shared" si="9"/>
        <v>1357.2416666666666</v>
      </c>
      <c r="F271" s="12">
        <f t="shared" si="9"/>
        <v>1237.55</v>
      </c>
      <c r="G271" s="12">
        <f t="shared" si="9"/>
        <v>1156.1949999999999</v>
      </c>
    </row>
    <row r="272" spans="1:7" hidden="1" x14ac:dyDescent="0.15">
      <c r="A272" s="5">
        <v>73</v>
      </c>
      <c r="B272" s="8"/>
      <c r="C272" s="12">
        <f t="shared" si="9"/>
        <v>1632.0466666666666</v>
      </c>
      <c r="D272" s="12">
        <f t="shared" si="9"/>
        <v>1599.0983333333334</v>
      </c>
      <c r="E272" s="12">
        <f t="shared" si="9"/>
        <v>1507.4083333333333</v>
      </c>
      <c r="F272" s="12">
        <f t="shared" si="9"/>
        <v>1374.3783333333333</v>
      </c>
      <c r="G272" s="12">
        <f t="shared" si="9"/>
        <v>1283.395</v>
      </c>
    </row>
    <row r="273" spans="1:7" hidden="1" x14ac:dyDescent="0.15">
      <c r="A273" s="5">
        <v>74</v>
      </c>
      <c r="B273" s="8"/>
      <c r="C273" s="12">
        <f t="shared" si="9"/>
        <v>1819.7550000000001</v>
      </c>
      <c r="D273" s="12">
        <f t="shared" si="9"/>
        <v>1783.1849999999999</v>
      </c>
      <c r="E273" s="12">
        <f t="shared" si="9"/>
        <v>1680.365</v>
      </c>
      <c r="F273" s="12">
        <f t="shared" si="9"/>
        <v>1532.0533333333333</v>
      </c>
      <c r="G273" s="12">
        <f t="shared" si="9"/>
        <v>1431.1766666666667</v>
      </c>
    </row>
    <row r="274" spans="1:7" hidden="1" x14ac:dyDescent="0.15">
      <c r="A274" s="5">
        <v>75</v>
      </c>
      <c r="B274" s="8"/>
      <c r="C274" s="12">
        <f t="shared" si="9"/>
        <v>2034.4933333333333</v>
      </c>
      <c r="D274" s="12">
        <f t="shared" si="9"/>
        <v>1993.4183333333333</v>
      </c>
      <c r="E274" s="12">
        <f t="shared" si="9"/>
        <v>1871.165</v>
      </c>
      <c r="F274" s="12">
        <f t="shared" si="9"/>
        <v>1712.8716666666667</v>
      </c>
      <c r="G274" s="12">
        <f t="shared" si="9"/>
        <v>1610.14</v>
      </c>
    </row>
    <row r="275" spans="1:7" hidden="1" x14ac:dyDescent="0.15">
      <c r="A275" s="5">
        <v>76</v>
      </c>
      <c r="B275" s="8"/>
      <c r="C275" s="12">
        <f t="shared" si="9"/>
        <v>2281.65</v>
      </c>
      <c r="D275" s="12">
        <f t="shared" si="9"/>
        <v>2235.0983333333334</v>
      </c>
      <c r="E275" s="12">
        <f t="shared" si="9"/>
        <v>2105.2483333333334</v>
      </c>
      <c r="F275" s="12">
        <f t="shared" si="9"/>
        <v>1920.8083333333334</v>
      </c>
      <c r="G275" s="12">
        <f t="shared" si="9"/>
        <v>1805.6216666666667</v>
      </c>
    </row>
    <row r="276" spans="1:7" hidden="1" x14ac:dyDescent="0.15">
      <c r="A276" s="5">
        <v>77</v>
      </c>
      <c r="B276" s="8"/>
      <c r="C276" s="12">
        <f t="shared" si="9"/>
        <v>2562.1083333333331</v>
      </c>
      <c r="D276" s="12">
        <f t="shared" si="9"/>
        <v>2510.5216666666665</v>
      </c>
      <c r="E276" s="12">
        <f t="shared" si="9"/>
        <v>2365.7433333333333</v>
      </c>
      <c r="F276" s="12">
        <f t="shared" si="9"/>
        <v>2157.4533333333334</v>
      </c>
      <c r="G276" s="12">
        <f t="shared" si="9"/>
        <v>2027.78</v>
      </c>
    </row>
    <row r="277" spans="1:7" hidden="1" x14ac:dyDescent="0.15">
      <c r="A277" s="5">
        <v>78</v>
      </c>
      <c r="B277" s="8"/>
      <c r="C277" s="12">
        <f t="shared" si="9"/>
        <v>2879.0483333333332</v>
      </c>
      <c r="D277" s="12">
        <f t="shared" si="9"/>
        <v>2820.7483333333334</v>
      </c>
      <c r="E277" s="12">
        <f t="shared" si="9"/>
        <v>2658.6566666666668</v>
      </c>
      <c r="F277" s="12">
        <f t="shared" si="9"/>
        <v>2423.9549999999999</v>
      </c>
      <c r="G277" s="12">
        <f t="shared" si="9"/>
        <v>2278.1166666666668</v>
      </c>
    </row>
    <row r="278" spans="1:7" hidden="1" x14ac:dyDescent="0.15">
      <c r="A278" s="5">
        <v>79</v>
      </c>
      <c r="B278" s="8"/>
      <c r="C278" s="12">
        <f t="shared" si="9"/>
        <v>3234.59</v>
      </c>
      <c r="D278" s="12">
        <f t="shared" si="9"/>
        <v>3169.665</v>
      </c>
      <c r="E278" s="12">
        <f t="shared" si="9"/>
        <v>2987.08</v>
      </c>
      <c r="F278" s="12">
        <f t="shared" si="9"/>
        <v>2723.4050000000002</v>
      </c>
      <c r="G278" s="12">
        <f t="shared" si="9"/>
        <v>2559.6350000000002</v>
      </c>
    </row>
    <row r="279" spans="1:7" hidden="1" x14ac:dyDescent="0.15">
      <c r="A279" s="5">
        <v>80</v>
      </c>
      <c r="B279" s="8" t="s">
        <v>3</v>
      </c>
      <c r="C279" s="12">
        <f t="shared" si="9"/>
        <v>3660.3566666666666</v>
      </c>
      <c r="D279" s="12">
        <f t="shared" si="9"/>
        <v>3586.4216666666666</v>
      </c>
      <c r="E279" s="12">
        <f t="shared" si="9"/>
        <v>3380.1633333333334</v>
      </c>
      <c r="F279" s="12">
        <f t="shared" si="9"/>
        <v>3081.95</v>
      </c>
      <c r="G279" s="12">
        <f t="shared" si="9"/>
        <v>2896.2733333333335</v>
      </c>
    </row>
    <row r="280" spans="1:7" hidden="1" x14ac:dyDescent="0.15">
      <c r="A280" s="5">
        <v>1</v>
      </c>
      <c r="B280" s="8" t="s">
        <v>4</v>
      </c>
      <c r="C280" s="12">
        <f t="shared" si="9"/>
        <v>108.65</v>
      </c>
      <c r="D280" s="12">
        <f t="shared" si="9"/>
        <v>106.17666666666666</v>
      </c>
      <c r="E280" s="12">
        <f t="shared" si="9"/>
        <v>99.993333333333339</v>
      </c>
      <c r="F280" s="12">
        <f t="shared" si="9"/>
        <v>91.601666666666659</v>
      </c>
      <c r="G280" s="12">
        <f t="shared" si="9"/>
        <v>53.883333333333333</v>
      </c>
    </row>
    <row r="281" spans="1:7" hidden="1" x14ac:dyDescent="0.15">
      <c r="A281" s="5">
        <v>2</v>
      </c>
      <c r="B281" s="8" t="s">
        <v>1</v>
      </c>
      <c r="C281" s="12">
        <f t="shared" ref="C281:G282" si="10">+C211*$M$2</f>
        <v>182.58500000000001</v>
      </c>
      <c r="D281" s="12">
        <f t="shared" si="10"/>
        <v>178.875</v>
      </c>
      <c r="E281" s="12">
        <f t="shared" si="10"/>
        <v>168.45166666666665</v>
      </c>
      <c r="F281" s="12">
        <f t="shared" si="10"/>
        <v>153.69999999999999</v>
      </c>
      <c r="G281" s="12">
        <f t="shared" si="10"/>
        <v>80.295000000000002</v>
      </c>
    </row>
    <row r="282" spans="1:7" hidden="1" x14ac:dyDescent="0.15">
      <c r="A282" s="5">
        <v>3</v>
      </c>
      <c r="B282" s="8" t="s">
        <v>5</v>
      </c>
      <c r="C282" s="12">
        <f t="shared" si="10"/>
        <v>267.73833333333334</v>
      </c>
      <c r="D282" s="12">
        <f t="shared" si="10"/>
        <v>262.08499999999998</v>
      </c>
      <c r="E282" s="12">
        <f t="shared" si="10"/>
        <v>247.06833333333333</v>
      </c>
      <c r="F282" s="12">
        <f t="shared" si="10"/>
        <v>225.51499999999999</v>
      </c>
      <c r="G282" s="12">
        <f t="shared" si="10"/>
        <v>114.83333333333333</v>
      </c>
    </row>
    <row r="284" spans="1:7" ht="14" hidden="1" thickBot="1" x14ac:dyDescent="0.2"/>
    <row r="285" spans="1:7" ht="18" hidden="1" x14ac:dyDescent="0.2">
      <c r="A285" s="459" t="s">
        <v>32</v>
      </c>
      <c r="B285" s="460"/>
      <c r="C285" s="460"/>
      <c r="D285" s="460"/>
      <c r="E285" s="460"/>
      <c r="F285" s="460"/>
      <c r="G285" s="460"/>
    </row>
    <row r="286" spans="1:7" ht="18" hidden="1" x14ac:dyDescent="0.2">
      <c r="A286" s="455" t="s">
        <v>12</v>
      </c>
      <c r="B286" s="456"/>
      <c r="C286" s="456"/>
      <c r="D286" s="456"/>
      <c r="E286" s="456"/>
      <c r="F286" s="456"/>
      <c r="G286" s="456"/>
    </row>
    <row r="287" spans="1:7" hidden="1" x14ac:dyDescent="0.15">
      <c r="A287" s="457" t="s">
        <v>0</v>
      </c>
      <c r="B287" s="458"/>
      <c r="C287" s="458"/>
      <c r="D287" s="458"/>
      <c r="E287" s="458"/>
      <c r="F287" s="458"/>
      <c r="G287" s="458"/>
    </row>
    <row r="288" spans="1:7" hidden="1" x14ac:dyDescent="0.15">
      <c r="A288" s="5" t="s">
        <v>2</v>
      </c>
      <c r="B288" s="6" t="s">
        <v>2</v>
      </c>
      <c r="C288" s="253" t="s">
        <v>47</v>
      </c>
      <c r="D288" s="253" t="s">
        <v>48</v>
      </c>
      <c r="E288" s="253" t="s">
        <v>49</v>
      </c>
      <c r="F288" s="253" t="s">
        <v>50</v>
      </c>
      <c r="G288" s="253" t="s">
        <v>51</v>
      </c>
    </row>
    <row r="289" spans="1:16" ht="14" hidden="1" x14ac:dyDescent="0.15">
      <c r="A289" s="5">
        <v>18</v>
      </c>
      <c r="B289" s="8"/>
      <c r="C289" s="246">
        <v>1904</v>
      </c>
      <c r="D289" s="246">
        <v>1865</v>
      </c>
      <c r="E289" s="246">
        <v>1758</v>
      </c>
      <c r="F289" s="246">
        <v>1605</v>
      </c>
      <c r="G289" s="246">
        <v>1239</v>
      </c>
      <c r="K289" s="4"/>
      <c r="L289" s="4"/>
      <c r="M289" s="4"/>
      <c r="N289" s="4"/>
      <c r="O289" s="4"/>
      <c r="P289" s="4"/>
    </row>
    <row r="290" spans="1:16" ht="14" hidden="1" x14ac:dyDescent="0.15">
      <c r="A290" s="5">
        <v>19</v>
      </c>
      <c r="B290" s="8"/>
      <c r="C290" s="246">
        <v>1935</v>
      </c>
      <c r="D290" s="246">
        <v>1897</v>
      </c>
      <c r="E290" s="246">
        <v>1785</v>
      </c>
      <c r="F290" s="246">
        <v>1629</v>
      </c>
      <c r="G290" s="246">
        <v>1265</v>
      </c>
      <c r="K290" s="4"/>
      <c r="L290" s="4"/>
      <c r="M290" s="4"/>
      <c r="N290" s="4"/>
      <c r="O290" s="4"/>
      <c r="P290" s="4"/>
    </row>
    <row r="291" spans="1:16" ht="14" hidden="1" x14ac:dyDescent="0.15">
      <c r="A291" s="5">
        <v>20</v>
      </c>
      <c r="B291" s="8"/>
      <c r="C291" s="246">
        <v>1970</v>
      </c>
      <c r="D291" s="246">
        <v>1927</v>
      </c>
      <c r="E291" s="246">
        <v>1817</v>
      </c>
      <c r="F291" s="246">
        <v>1654</v>
      </c>
      <c r="G291" s="246">
        <v>1292</v>
      </c>
      <c r="K291" s="4"/>
      <c r="L291" s="4"/>
      <c r="M291" s="4"/>
      <c r="N291" s="4"/>
      <c r="O291" s="4"/>
      <c r="P291" s="4"/>
    </row>
    <row r="292" spans="1:16" ht="14" hidden="1" x14ac:dyDescent="0.15">
      <c r="A292" s="5">
        <v>21</v>
      </c>
      <c r="B292" s="8"/>
      <c r="C292" s="246">
        <v>2002</v>
      </c>
      <c r="D292" s="246">
        <v>1958</v>
      </c>
      <c r="E292" s="246">
        <v>1852</v>
      </c>
      <c r="F292" s="246">
        <v>1685</v>
      </c>
      <c r="G292" s="246">
        <v>1323</v>
      </c>
      <c r="K292" s="4"/>
      <c r="L292" s="4"/>
      <c r="M292" s="4"/>
      <c r="N292" s="4"/>
      <c r="O292" s="4"/>
      <c r="P292" s="4"/>
    </row>
    <row r="293" spans="1:16" ht="14" hidden="1" x14ac:dyDescent="0.15">
      <c r="A293" s="5">
        <v>22</v>
      </c>
      <c r="B293" s="8"/>
      <c r="C293" s="246">
        <v>2034</v>
      </c>
      <c r="D293" s="246">
        <v>1993</v>
      </c>
      <c r="E293" s="246">
        <v>1879</v>
      </c>
      <c r="F293" s="246">
        <v>1712</v>
      </c>
      <c r="G293" s="246">
        <v>1349</v>
      </c>
      <c r="K293" s="4"/>
      <c r="L293" s="4"/>
      <c r="M293" s="4"/>
      <c r="N293" s="4"/>
      <c r="O293" s="4"/>
      <c r="P293" s="4"/>
    </row>
    <row r="294" spans="1:16" ht="14" hidden="1" x14ac:dyDescent="0.15">
      <c r="A294" s="5">
        <v>23</v>
      </c>
      <c r="B294" s="8"/>
      <c r="C294" s="246">
        <v>2068</v>
      </c>
      <c r="D294" s="246">
        <v>2029</v>
      </c>
      <c r="E294" s="246">
        <v>1908</v>
      </c>
      <c r="F294" s="246">
        <v>1742</v>
      </c>
      <c r="G294" s="246">
        <v>1377</v>
      </c>
      <c r="K294" s="4"/>
      <c r="L294" s="4"/>
      <c r="M294" s="4"/>
      <c r="N294" s="4"/>
      <c r="O294" s="4"/>
      <c r="P294" s="4"/>
    </row>
    <row r="295" spans="1:16" ht="14" hidden="1" x14ac:dyDescent="0.15">
      <c r="A295" s="5">
        <v>24</v>
      </c>
      <c r="B295" s="8"/>
      <c r="C295" s="246">
        <v>2101</v>
      </c>
      <c r="D295" s="246">
        <v>2062</v>
      </c>
      <c r="E295" s="246">
        <v>1942</v>
      </c>
      <c r="F295" s="246">
        <v>1772</v>
      </c>
      <c r="G295" s="246">
        <v>1406</v>
      </c>
      <c r="K295" s="4"/>
      <c r="L295" s="4"/>
      <c r="M295" s="4"/>
      <c r="N295" s="4"/>
      <c r="O295" s="4"/>
      <c r="P295" s="4"/>
    </row>
    <row r="296" spans="1:16" ht="14" hidden="1" x14ac:dyDescent="0.15">
      <c r="A296" s="5">
        <v>25</v>
      </c>
      <c r="B296" s="8"/>
      <c r="C296" s="246">
        <v>2137</v>
      </c>
      <c r="D296" s="246">
        <v>2093</v>
      </c>
      <c r="E296" s="246">
        <v>1974</v>
      </c>
      <c r="F296" s="246">
        <v>1799</v>
      </c>
      <c r="G296" s="246">
        <v>1431</v>
      </c>
      <c r="K296" s="4"/>
      <c r="L296" s="4"/>
      <c r="M296" s="4"/>
      <c r="N296" s="4"/>
      <c r="O296" s="4"/>
      <c r="P296" s="4"/>
    </row>
    <row r="297" spans="1:16" ht="14" hidden="1" x14ac:dyDescent="0.15">
      <c r="A297" s="5">
        <v>26</v>
      </c>
      <c r="B297" s="8"/>
      <c r="C297" s="246">
        <v>2167</v>
      </c>
      <c r="D297" s="246">
        <v>2128</v>
      </c>
      <c r="E297" s="246">
        <v>2005</v>
      </c>
      <c r="F297" s="246">
        <v>1828</v>
      </c>
      <c r="G297" s="246">
        <v>1460</v>
      </c>
      <c r="K297" s="4"/>
      <c r="L297" s="4"/>
      <c r="M297" s="4"/>
      <c r="N297" s="4"/>
      <c r="O297" s="4"/>
      <c r="P297" s="4"/>
    </row>
    <row r="298" spans="1:16" ht="14" hidden="1" x14ac:dyDescent="0.15">
      <c r="A298" s="5">
        <v>27</v>
      </c>
      <c r="B298" s="8"/>
      <c r="C298" s="246">
        <v>2205</v>
      </c>
      <c r="D298" s="246">
        <v>2161</v>
      </c>
      <c r="E298" s="246">
        <v>2034</v>
      </c>
      <c r="F298" s="246">
        <v>1856</v>
      </c>
      <c r="G298" s="246">
        <v>1490</v>
      </c>
      <c r="K298" s="4"/>
      <c r="L298" s="4"/>
      <c r="M298" s="4"/>
      <c r="N298" s="4"/>
      <c r="O298" s="4"/>
      <c r="P298" s="4"/>
    </row>
    <row r="299" spans="1:16" ht="14" hidden="1" x14ac:dyDescent="0.15">
      <c r="A299" s="5">
        <v>28</v>
      </c>
      <c r="B299" s="8"/>
      <c r="C299" s="246">
        <v>2243</v>
      </c>
      <c r="D299" s="246">
        <v>2196</v>
      </c>
      <c r="E299" s="246">
        <v>2069</v>
      </c>
      <c r="F299" s="246">
        <v>1889</v>
      </c>
      <c r="G299" s="246">
        <v>1526</v>
      </c>
      <c r="K299" s="4"/>
      <c r="L299" s="4"/>
      <c r="M299" s="4"/>
      <c r="N299" s="4"/>
      <c r="O299" s="4"/>
      <c r="P299" s="4"/>
    </row>
    <row r="300" spans="1:16" ht="14" hidden="1" x14ac:dyDescent="0.15">
      <c r="A300" s="5">
        <v>29</v>
      </c>
      <c r="B300" s="8"/>
      <c r="C300" s="246">
        <v>2285</v>
      </c>
      <c r="D300" s="246">
        <v>2238</v>
      </c>
      <c r="E300" s="246">
        <v>2110</v>
      </c>
      <c r="F300" s="246">
        <v>1923</v>
      </c>
      <c r="G300" s="246">
        <v>1560</v>
      </c>
      <c r="K300" s="4"/>
      <c r="L300" s="4"/>
      <c r="M300" s="4"/>
      <c r="N300" s="4"/>
      <c r="O300" s="4"/>
      <c r="P300" s="4"/>
    </row>
    <row r="301" spans="1:16" ht="14" hidden="1" x14ac:dyDescent="0.15">
      <c r="A301" s="5">
        <v>30</v>
      </c>
      <c r="B301" s="8"/>
      <c r="C301" s="246">
        <v>2323</v>
      </c>
      <c r="D301" s="246">
        <v>2274</v>
      </c>
      <c r="E301" s="246">
        <v>2147</v>
      </c>
      <c r="F301" s="246">
        <v>1954</v>
      </c>
      <c r="G301" s="246">
        <v>1597</v>
      </c>
      <c r="K301" s="4"/>
      <c r="L301" s="4"/>
      <c r="M301" s="4"/>
      <c r="N301" s="4"/>
      <c r="O301" s="4"/>
      <c r="P301" s="4"/>
    </row>
    <row r="302" spans="1:16" ht="14" hidden="1" x14ac:dyDescent="0.15">
      <c r="A302" s="5">
        <v>31</v>
      </c>
      <c r="B302" s="8"/>
      <c r="C302" s="246">
        <v>2363</v>
      </c>
      <c r="D302" s="246">
        <v>2313</v>
      </c>
      <c r="E302" s="246">
        <v>2184</v>
      </c>
      <c r="F302" s="246">
        <v>1989</v>
      </c>
      <c r="G302" s="246">
        <v>1629</v>
      </c>
      <c r="K302" s="4"/>
      <c r="L302" s="4"/>
      <c r="M302" s="4"/>
      <c r="N302" s="4"/>
      <c r="O302" s="4"/>
      <c r="P302" s="4"/>
    </row>
    <row r="303" spans="1:16" ht="14" hidden="1" x14ac:dyDescent="0.15">
      <c r="A303" s="5">
        <v>32</v>
      </c>
      <c r="B303" s="8"/>
      <c r="C303" s="246">
        <v>2400</v>
      </c>
      <c r="D303" s="246">
        <v>2356</v>
      </c>
      <c r="E303" s="246">
        <v>2218</v>
      </c>
      <c r="F303" s="246">
        <v>2025</v>
      </c>
      <c r="G303" s="246">
        <v>1669</v>
      </c>
      <c r="K303" s="4"/>
      <c r="L303" s="4"/>
      <c r="M303" s="4"/>
      <c r="N303" s="4"/>
      <c r="O303" s="4"/>
      <c r="P303" s="4"/>
    </row>
    <row r="304" spans="1:16" ht="14" hidden="1" x14ac:dyDescent="0.15">
      <c r="A304" s="5">
        <v>33</v>
      </c>
      <c r="B304" s="8"/>
      <c r="C304" s="246">
        <v>2467</v>
      </c>
      <c r="D304" s="246">
        <v>2419</v>
      </c>
      <c r="E304" s="246">
        <v>2281</v>
      </c>
      <c r="F304" s="246">
        <v>2079</v>
      </c>
      <c r="G304" s="246">
        <v>1716</v>
      </c>
      <c r="K304" s="4"/>
      <c r="L304" s="4"/>
      <c r="M304" s="4"/>
      <c r="N304" s="4"/>
      <c r="O304" s="4"/>
      <c r="P304" s="4"/>
    </row>
    <row r="305" spans="1:16" ht="14" hidden="1" x14ac:dyDescent="0.15">
      <c r="A305" s="5">
        <v>34</v>
      </c>
      <c r="B305" s="8"/>
      <c r="C305" s="246">
        <v>2535</v>
      </c>
      <c r="D305" s="246">
        <v>2486</v>
      </c>
      <c r="E305" s="246">
        <v>2341</v>
      </c>
      <c r="F305" s="246">
        <v>2135</v>
      </c>
      <c r="G305" s="246">
        <v>1767</v>
      </c>
      <c r="K305" s="4"/>
      <c r="L305" s="4"/>
      <c r="M305" s="4"/>
      <c r="N305" s="4"/>
      <c r="O305" s="4"/>
      <c r="P305" s="4"/>
    </row>
    <row r="306" spans="1:16" ht="14" hidden="1" x14ac:dyDescent="0.15">
      <c r="A306" s="5">
        <v>35</v>
      </c>
      <c r="B306" s="8"/>
      <c r="C306" s="246">
        <v>2598</v>
      </c>
      <c r="D306" s="246">
        <v>2546</v>
      </c>
      <c r="E306" s="246">
        <v>2400</v>
      </c>
      <c r="F306" s="246">
        <v>2190</v>
      </c>
      <c r="G306" s="246">
        <v>1817</v>
      </c>
      <c r="K306" s="4"/>
      <c r="L306" s="4"/>
      <c r="M306" s="4"/>
      <c r="N306" s="4"/>
      <c r="O306" s="4"/>
      <c r="P306" s="4"/>
    </row>
    <row r="307" spans="1:16" ht="14" hidden="1" x14ac:dyDescent="0.15">
      <c r="A307" s="5">
        <v>36</v>
      </c>
      <c r="B307" s="8"/>
      <c r="C307" s="246">
        <v>2665</v>
      </c>
      <c r="D307" s="246">
        <v>2612</v>
      </c>
      <c r="E307" s="246">
        <v>2463</v>
      </c>
      <c r="F307" s="246">
        <v>2243</v>
      </c>
      <c r="G307" s="246">
        <v>1870</v>
      </c>
      <c r="K307" s="4"/>
      <c r="L307" s="4"/>
      <c r="M307" s="4"/>
      <c r="N307" s="4"/>
      <c r="O307" s="4"/>
      <c r="P307" s="4"/>
    </row>
    <row r="308" spans="1:16" ht="14" hidden="1" x14ac:dyDescent="0.15">
      <c r="A308" s="5">
        <v>37</v>
      </c>
      <c r="B308" s="8"/>
      <c r="C308" s="246">
        <v>2731</v>
      </c>
      <c r="D308" s="246">
        <v>2676</v>
      </c>
      <c r="E308" s="246">
        <v>2520</v>
      </c>
      <c r="F308" s="246">
        <v>2297</v>
      </c>
      <c r="G308" s="246">
        <v>1922</v>
      </c>
      <c r="K308" s="4"/>
      <c r="L308" s="4"/>
      <c r="M308" s="4"/>
      <c r="N308" s="4"/>
      <c r="O308" s="4"/>
      <c r="P308" s="4"/>
    </row>
    <row r="309" spans="1:16" ht="14" hidden="1" x14ac:dyDescent="0.15">
      <c r="A309" s="5">
        <v>38</v>
      </c>
      <c r="B309" s="8"/>
      <c r="C309" s="246">
        <v>2797</v>
      </c>
      <c r="D309" s="246">
        <v>2744</v>
      </c>
      <c r="E309" s="246">
        <v>2585</v>
      </c>
      <c r="F309" s="246">
        <v>2359</v>
      </c>
      <c r="G309" s="246">
        <v>1974</v>
      </c>
      <c r="K309" s="4"/>
      <c r="L309" s="4"/>
      <c r="M309" s="4"/>
      <c r="N309" s="4"/>
      <c r="O309" s="4"/>
      <c r="P309" s="4"/>
    </row>
    <row r="310" spans="1:16" ht="14" hidden="1" x14ac:dyDescent="0.15">
      <c r="A310" s="5">
        <v>39</v>
      </c>
      <c r="B310" s="8"/>
      <c r="C310" s="246">
        <v>2866</v>
      </c>
      <c r="D310" s="246">
        <v>2807</v>
      </c>
      <c r="E310" s="246">
        <v>2645</v>
      </c>
      <c r="F310" s="246">
        <v>2413</v>
      </c>
      <c r="G310" s="246">
        <v>2030</v>
      </c>
      <c r="K310" s="4"/>
      <c r="L310" s="4"/>
      <c r="M310" s="4"/>
      <c r="N310" s="4"/>
      <c r="O310" s="4"/>
      <c r="P310" s="4"/>
    </row>
    <row r="311" spans="1:16" ht="14" hidden="1" x14ac:dyDescent="0.15">
      <c r="A311" s="5">
        <v>40</v>
      </c>
      <c r="B311" s="8"/>
      <c r="C311" s="246">
        <v>2933</v>
      </c>
      <c r="D311" s="246">
        <v>2872</v>
      </c>
      <c r="E311" s="246">
        <v>2706</v>
      </c>
      <c r="F311" s="246">
        <v>2468</v>
      </c>
      <c r="G311" s="246">
        <v>2086</v>
      </c>
      <c r="K311" s="4"/>
      <c r="L311" s="4"/>
      <c r="M311" s="4"/>
      <c r="N311" s="4"/>
      <c r="O311" s="4"/>
      <c r="P311" s="4"/>
    </row>
    <row r="312" spans="1:16" ht="14" hidden="1" x14ac:dyDescent="0.15">
      <c r="A312" s="5">
        <v>41</v>
      </c>
      <c r="B312" s="8"/>
      <c r="C312" s="246">
        <v>2999</v>
      </c>
      <c r="D312" s="246">
        <v>2938</v>
      </c>
      <c r="E312" s="246">
        <v>2768</v>
      </c>
      <c r="F312" s="246">
        <v>2521</v>
      </c>
      <c r="G312" s="246">
        <v>2137</v>
      </c>
      <c r="K312" s="4"/>
      <c r="L312" s="4"/>
      <c r="M312" s="4"/>
      <c r="N312" s="4"/>
      <c r="O312" s="4"/>
      <c r="P312" s="4"/>
    </row>
    <row r="313" spans="1:16" ht="14" hidden="1" x14ac:dyDescent="0.15">
      <c r="A313" s="5">
        <v>42</v>
      </c>
      <c r="B313" s="8"/>
      <c r="C313" s="246">
        <v>3066</v>
      </c>
      <c r="D313" s="246">
        <v>3003</v>
      </c>
      <c r="E313" s="246">
        <v>2833</v>
      </c>
      <c r="F313" s="246">
        <v>2582</v>
      </c>
      <c r="G313" s="246">
        <v>2191</v>
      </c>
      <c r="K313" s="4"/>
      <c r="L313" s="4"/>
      <c r="M313" s="4"/>
      <c r="N313" s="4"/>
      <c r="O313" s="4"/>
      <c r="P313" s="4"/>
    </row>
    <row r="314" spans="1:16" ht="14" hidden="1" x14ac:dyDescent="0.15">
      <c r="A314" s="5">
        <v>43</v>
      </c>
      <c r="B314" s="8"/>
      <c r="C314" s="246">
        <v>3187</v>
      </c>
      <c r="D314" s="246">
        <v>3123</v>
      </c>
      <c r="E314" s="246">
        <v>2941</v>
      </c>
      <c r="F314" s="246">
        <v>2684</v>
      </c>
      <c r="G314" s="246">
        <v>2290</v>
      </c>
      <c r="K314" s="4"/>
      <c r="L314" s="4"/>
      <c r="M314" s="4"/>
      <c r="N314" s="4"/>
      <c r="O314" s="4"/>
      <c r="P314" s="4"/>
    </row>
    <row r="315" spans="1:16" ht="14" hidden="1" x14ac:dyDescent="0.15">
      <c r="A315" s="5">
        <v>44</v>
      </c>
      <c r="B315" s="8"/>
      <c r="C315" s="246">
        <v>3310</v>
      </c>
      <c r="D315" s="246">
        <v>3245</v>
      </c>
      <c r="E315" s="246">
        <v>3056</v>
      </c>
      <c r="F315" s="246">
        <v>2788</v>
      </c>
      <c r="G315" s="246">
        <v>2386</v>
      </c>
      <c r="K315" s="4"/>
      <c r="L315" s="4"/>
      <c r="M315" s="4"/>
      <c r="N315" s="4"/>
      <c r="O315" s="4"/>
      <c r="P315" s="4"/>
    </row>
    <row r="316" spans="1:16" ht="14" hidden="1" x14ac:dyDescent="0.15">
      <c r="A316" s="5">
        <v>45</v>
      </c>
      <c r="B316" s="8"/>
      <c r="C316" s="246">
        <v>3433</v>
      </c>
      <c r="D316" s="246">
        <v>3358</v>
      </c>
      <c r="E316" s="246">
        <v>3172</v>
      </c>
      <c r="F316" s="246">
        <v>2891</v>
      </c>
      <c r="G316" s="246">
        <v>2486</v>
      </c>
      <c r="K316" s="4"/>
      <c r="L316" s="4"/>
      <c r="M316" s="4"/>
      <c r="N316" s="4"/>
      <c r="O316" s="4"/>
      <c r="P316" s="4"/>
    </row>
    <row r="317" spans="1:16" ht="14" hidden="1" x14ac:dyDescent="0.15">
      <c r="A317" s="5">
        <v>46</v>
      </c>
      <c r="B317" s="8"/>
      <c r="C317" s="246">
        <v>3554</v>
      </c>
      <c r="D317" s="246">
        <v>3480</v>
      </c>
      <c r="E317" s="246">
        <v>3281</v>
      </c>
      <c r="F317" s="246">
        <v>2995</v>
      </c>
      <c r="G317" s="246">
        <v>2579</v>
      </c>
      <c r="K317" s="4"/>
      <c r="L317" s="4"/>
      <c r="M317" s="4"/>
      <c r="N317" s="4"/>
      <c r="O317" s="4"/>
      <c r="P317" s="4"/>
    </row>
    <row r="318" spans="1:16" ht="14" hidden="1" x14ac:dyDescent="0.15">
      <c r="A318" s="5">
        <v>47</v>
      </c>
      <c r="B318" s="8"/>
      <c r="C318" s="246">
        <v>3676</v>
      </c>
      <c r="D318" s="246">
        <v>3600</v>
      </c>
      <c r="E318" s="246">
        <v>3395</v>
      </c>
      <c r="F318" s="246">
        <v>3094</v>
      </c>
      <c r="G318" s="246">
        <v>2676</v>
      </c>
      <c r="K318" s="4"/>
      <c r="L318" s="4"/>
      <c r="M318" s="4"/>
      <c r="N318" s="4"/>
      <c r="O318" s="4"/>
      <c r="P318" s="4"/>
    </row>
    <row r="319" spans="1:16" ht="14" hidden="1" x14ac:dyDescent="0.15">
      <c r="A319" s="5">
        <v>48</v>
      </c>
      <c r="B319" s="8"/>
      <c r="C319" s="246">
        <v>3804</v>
      </c>
      <c r="D319" s="246">
        <v>3727</v>
      </c>
      <c r="E319" s="246">
        <v>3513</v>
      </c>
      <c r="F319" s="246">
        <v>3206</v>
      </c>
      <c r="G319" s="246">
        <v>2775</v>
      </c>
      <c r="K319" s="4"/>
      <c r="L319" s="4"/>
      <c r="M319" s="4"/>
      <c r="N319" s="4"/>
      <c r="O319" s="4"/>
      <c r="P319" s="4"/>
    </row>
    <row r="320" spans="1:16" ht="14" hidden="1" x14ac:dyDescent="0.15">
      <c r="A320" s="5">
        <v>49</v>
      </c>
      <c r="B320" s="8"/>
      <c r="C320" s="246">
        <v>3934</v>
      </c>
      <c r="D320" s="246">
        <v>3856</v>
      </c>
      <c r="E320" s="246">
        <v>3630</v>
      </c>
      <c r="F320" s="246">
        <v>3314</v>
      </c>
      <c r="G320" s="246">
        <v>2877</v>
      </c>
      <c r="K320" s="4"/>
      <c r="L320" s="4"/>
      <c r="M320" s="4"/>
      <c r="N320" s="4"/>
      <c r="O320" s="4"/>
      <c r="P320" s="4"/>
    </row>
    <row r="321" spans="1:16" ht="14" hidden="1" x14ac:dyDescent="0.15">
      <c r="A321" s="5">
        <v>50</v>
      </c>
      <c r="B321" s="8"/>
      <c r="C321" s="246">
        <v>4061</v>
      </c>
      <c r="D321" s="246">
        <v>3981</v>
      </c>
      <c r="E321" s="246">
        <v>3752</v>
      </c>
      <c r="F321" s="246">
        <v>3422</v>
      </c>
      <c r="G321" s="246">
        <v>2977</v>
      </c>
      <c r="K321" s="4"/>
      <c r="L321" s="4"/>
      <c r="M321" s="4"/>
      <c r="N321" s="4"/>
      <c r="O321" s="4"/>
      <c r="P321" s="4"/>
    </row>
    <row r="322" spans="1:16" ht="14" hidden="1" x14ac:dyDescent="0.15">
      <c r="A322" s="5">
        <v>51</v>
      </c>
      <c r="B322" s="8"/>
      <c r="C322" s="246">
        <v>4189</v>
      </c>
      <c r="D322" s="246">
        <v>4106</v>
      </c>
      <c r="E322" s="246">
        <v>3869</v>
      </c>
      <c r="F322" s="246">
        <v>3530</v>
      </c>
      <c r="G322" s="246">
        <v>3076</v>
      </c>
      <c r="K322" s="4"/>
      <c r="L322" s="4"/>
      <c r="M322" s="4"/>
      <c r="N322" s="4"/>
      <c r="O322" s="4"/>
      <c r="P322" s="4"/>
    </row>
    <row r="323" spans="1:16" ht="14" hidden="1" x14ac:dyDescent="0.15">
      <c r="A323" s="5">
        <v>52</v>
      </c>
      <c r="B323" s="8"/>
      <c r="C323" s="246">
        <v>4318</v>
      </c>
      <c r="D323" s="246">
        <v>4231</v>
      </c>
      <c r="E323" s="246">
        <v>3990</v>
      </c>
      <c r="F323" s="246">
        <v>3639</v>
      </c>
      <c r="G323" s="246">
        <v>3179</v>
      </c>
      <c r="K323" s="4"/>
      <c r="L323" s="4"/>
      <c r="M323" s="4"/>
      <c r="N323" s="4"/>
      <c r="O323" s="4"/>
      <c r="P323" s="4"/>
    </row>
    <row r="324" spans="1:16" ht="14" hidden="1" x14ac:dyDescent="0.15">
      <c r="A324" s="5">
        <v>53</v>
      </c>
      <c r="B324" s="8"/>
      <c r="C324" s="246">
        <v>4472</v>
      </c>
      <c r="D324" s="246">
        <v>4381</v>
      </c>
      <c r="E324" s="246">
        <v>4128</v>
      </c>
      <c r="F324" s="246">
        <v>3765</v>
      </c>
      <c r="G324" s="246">
        <v>3301</v>
      </c>
      <c r="K324" s="4"/>
      <c r="L324" s="4"/>
      <c r="M324" s="4"/>
      <c r="N324" s="4"/>
      <c r="O324" s="4"/>
      <c r="P324" s="4"/>
    </row>
    <row r="325" spans="1:16" ht="14" hidden="1" x14ac:dyDescent="0.15">
      <c r="A325" s="5">
        <v>54</v>
      </c>
      <c r="B325" s="8"/>
      <c r="C325" s="246">
        <v>4627</v>
      </c>
      <c r="D325" s="246">
        <v>4531</v>
      </c>
      <c r="E325" s="246">
        <v>4270</v>
      </c>
      <c r="F325" s="246">
        <v>3894</v>
      </c>
      <c r="G325" s="246">
        <v>3426</v>
      </c>
      <c r="K325" s="4"/>
      <c r="L325" s="4"/>
      <c r="M325" s="4"/>
      <c r="N325" s="4"/>
      <c r="O325" s="4"/>
      <c r="P325" s="4"/>
    </row>
    <row r="326" spans="1:16" ht="14" hidden="1" x14ac:dyDescent="0.15">
      <c r="A326" s="5">
        <v>55</v>
      </c>
      <c r="B326" s="8"/>
      <c r="C326" s="246">
        <v>4778</v>
      </c>
      <c r="D326" s="246">
        <v>4680</v>
      </c>
      <c r="E326" s="246">
        <v>4411</v>
      </c>
      <c r="F326" s="246">
        <v>4021</v>
      </c>
      <c r="G326" s="246">
        <v>3550</v>
      </c>
      <c r="K326" s="4"/>
      <c r="L326" s="4"/>
      <c r="M326" s="4"/>
      <c r="N326" s="4"/>
      <c r="O326" s="4"/>
      <c r="P326" s="4"/>
    </row>
    <row r="327" spans="1:16" ht="14" hidden="1" x14ac:dyDescent="0.15">
      <c r="A327" s="5">
        <v>56</v>
      </c>
      <c r="B327" s="8"/>
      <c r="C327" s="246">
        <v>4929</v>
      </c>
      <c r="D327" s="246">
        <v>4832</v>
      </c>
      <c r="E327" s="246">
        <v>4552</v>
      </c>
      <c r="F327" s="246">
        <v>4148</v>
      </c>
      <c r="G327" s="246">
        <v>3671</v>
      </c>
      <c r="K327" s="4"/>
      <c r="L327" s="4"/>
      <c r="M327" s="4"/>
      <c r="N327" s="4"/>
      <c r="O327" s="4"/>
      <c r="P327" s="4"/>
    </row>
    <row r="328" spans="1:16" ht="14" hidden="1" x14ac:dyDescent="0.15">
      <c r="A328" s="5">
        <v>57</v>
      </c>
      <c r="B328" s="8"/>
      <c r="C328" s="246">
        <v>5082</v>
      </c>
      <c r="D328" s="246">
        <v>4979</v>
      </c>
      <c r="E328" s="246">
        <v>4697</v>
      </c>
      <c r="F328" s="246">
        <v>4279</v>
      </c>
      <c r="G328" s="246">
        <v>3795</v>
      </c>
      <c r="K328" s="4"/>
      <c r="L328" s="4"/>
      <c r="M328" s="4"/>
      <c r="N328" s="4"/>
      <c r="O328" s="4"/>
      <c r="P328" s="4"/>
    </row>
    <row r="329" spans="1:16" ht="14" hidden="1" x14ac:dyDescent="0.15">
      <c r="A329" s="5">
        <v>58</v>
      </c>
      <c r="B329" s="8"/>
      <c r="C329" s="246">
        <v>5262</v>
      </c>
      <c r="D329" s="246">
        <v>5150</v>
      </c>
      <c r="E329" s="246">
        <v>4844</v>
      </c>
      <c r="F329" s="246">
        <v>4428</v>
      </c>
      <c r="G329" s="246">
        <v>3958</v>
      </c>
      <c r="K329" s="4"/>
      <c r="L329" s="4"/>
      <c r="M329" s="4"/>
      <c r="N329" s="4"/>
      <c r="O329" s="4"/>
      <c r="P329" s="4"/>
    </row>
    <row r="330" spans="1:16" ht="14" hidden="1" x14ac:dyDescent="0.15">
      <c r="A330" s="5">
        <v>59</v>
      </c>
      <c r="B330" s="8"/>
      <c r="C330" s="246">
        <v>5436</v>
      </c>
      <c r="D330" s="246">
        <v>5326</v>
      </c>
      <c r="E330" s="246">
        <v>4992</v>
      </c>
      <c r="F330" s="246">
        <v>4575</v>
      </c>
      <c r="G330" s="246">
        <v>4118</v>
      </c>
      <c r="K330" s="4"/>
      <c r="L330" s="4"/>
      <c r="M330" s="4"/>
      <c r="N330" s="4"/>
      <c r="O330" s="4"/>
      <c r="P330" s="4"/>
    </row>
    <row r="331" spans="1:16" ht="14" hidden="1" x14ac:dyDescent="0.15">
      <c r="A331" s="5">
        <v>60</v>
      </c>
      <c r="B331" s="8"/>
      <c r="C331" s="246">
        <v>5613</v>
      </c>
      <c r="D331" s="246">
        <v>5496</v>
      </c>
      <c r="E331" s="246">
        <v>5136</v>
      </c>
      <c r="F331" s="246">
        <v>4725</v>
      </c>
      <c r="G331" s="246">
        <v>4278</v>
      </c>
      <c r="K331" s="4"/>
      <c r="L331" s="4"/>
      <c r="M331" s="4"/>
      <c r="N331" s="4"/>
      <c r="O331" s="4"/>
      <c r="P331" s="4"/>
    </row>
    <row r="332" spans="1:16" ht="14" hidden="1" x14ac:dyDescent="0.15">
      <c r="A332" s="5">
        <v>61</v>
      </c>
      <c r="B332" s="8"/>
      <c r="C332" s="246">
        <v>5822</v>
      </c>
      <c r="D332" s="246">
        <v>5709</v>
      </c>
      <c r="E332" s="246">
        <v>5360</v>
      </c>
      <c r="F332" s="246">
        <v>4904</v>
      </c>
      <c r="G332" s="246">
        <v>4438</v>
      </c>
      <c r="K332" s="4"/>
      <c r="L332" s="4"/>
      <c r="M332" s="4"/>
      <c r="N332" s="4"/>
      <c r="O332" s="4"/>
      <c r="P332" s="4"/>
    </row>
    <row r="333" spans="1:16" ht="14" hidden="1" x14ac:dyDescent="0.15">
      <c r="A333" s="5">
        <v>62</v>
      </c>
      <c r="B333" s="8"/>
      <c r="C333" s="246">
        <v>6085</v>
      </c>
      <c r="D333" s="246">
        <v>5962</v>
      </c>
      <c r="E333" s="246">
        <v>5620</v>
      </c>
      <c r="F333" s="246">
        <v>5124</v>
      </c>
      <c r="G333" s="246">
        <v>4637</v>
      </c>
      <c r="K333" s="4"/>
      <c r="L333" s="4"/>
      <c r="M333" s="4"/>
      <c r="N333" s="4"/>
      <c r="O333" s="4"/>
      <c r="P333" s="4"/>
    </row>
    <row r="334" spans="1:16" ht="14" hidden="1" x14ac:dyDescent="0.15">
      <c r="A334" s="5">
        <v>63</v>
      </c>
      <c r="B334" s="8"/>
      <c r="C334" s="246">
        <v>6400</v>
      </c>
      <c r="D334" s="246">
        <v>6270</v>
      </c>
      <c r="E334" s="246">
        <v>5912</v>
      </c>
      <c r="F334" s="246">
        <v>5388</v>
      </c>
      <c r="G334" s="246">
        <v>4876</v>
      </c>
      <c r="K334" s="4"/>
      <c r="L334" s="4"/>
      <c r="M334" s="4"/>
      <c r="N334" s="4"/>
      <c r="O334" s="4"/>
      <c r="P334" s="4"/>
    </row>
    <row r="335" spans="1:16" ht="14" hidden="1" x14ac:dyDescent="0.15">
      <c r="A335" s="5">
        <v>64</v>
      </c>
      <c r="B335" s="8"/>
      <c r="C335" s="246">
        <v>6767</v>
      </c>
      <c r="D335" s="246">
        <v>6631</v>
      </c>
      <c r="E335" s="246">
        <v>6250</v>
      </c>
      <c r="F335" s="246">
        <v>5696</v>
      </c>
      <c r="G335" s="246">
        <v>5155</v>
      </c>
      <c r="K335" s="4"/>
      <c r="L335" s="4"/>
      <c r="M335" s="4"/>
      <c r="N335" s="4"/>
      <c r="O335" s="4"/>
      <c r="P335" s="4"/>
    </row>
    <row r="336" spans="1:16" ht="14" hidden="1" x14ac:dyDescent="0.15">
      <c r="A336" s="5">
        <v>65</v>
      </c>
      <c r="B336" s="8"/>
      <c r="C336" s="246">
        <v>7209</v>
      </c>
      <c r="D336" s="246">
        <v>7064</v>
      </c>
      <c r="E336" s="246">
        <v>6655</v>
      </c>
      <c r="F336" s="246">
        <v>6071</v>
      </c>
      <c r="G336" s="246">
        <v>5540</v>
      </c>
      <c r="K336" s="4"/>
      <c r="L336" s="4"/>
      <c r="M336" s="4"/>
      <c r="N336" s="4"/>
      <c r="O336" s="4"/>
      <c r="P336" s="4"/>
    </row>
    <row r="337" spans="1:16" ht="14" hidden="1" x14ac:dyDescent="0.15">
      <c r="A337" s="5">
        <v>66</v>
      </c>
      <c r="B337" s="8"/>
      <c r="C337" s="246">
        <v>7728</v>
      </c>
      <c r="D337" s="246">
        <v>7574</v>
      </c>
      <c r="E337" s="246">
        <v>7139</v>
      </c>
      <c r="F337" s="246">
        <v>6511</v>
      </c>
      <c r="G337" s="246">
        <v>5986</v>
      </c>
      <c r="K337" s="4"/>
      <c r="L337" s="4"/>
      <c r="M337" s="4"/>
      <c r="N337" s="4"/>
      <c r="O337" s="4"/>
      <c r="P337" s="4"/>
    </row>
    <row r="338" spans="1:16" ht="14" hidden="1" x14ac:dyDescent="0.15">
      <c r="A338" s="5">
        <v>67</v>
      </c>
      <c r="B338" s="8"/>
      <c r="C338" s="246">
        <v>8343</v>
      </c>
      <c r="D338" s="246">
        <v>8175</v>
      </c>
      <c r="E338" s="246">
        <v>7706</v>
      </c>
      <c r="F338" s="246">
        <v>7026</v>
      </c>
      <c r="G338" s="246">
        <v>6465</v>
      </c>
      <c r="K338" s="4"/>
      <c r="L338" s="4"/>
      <c r="M338" s="4"/>
      <c r="N338" s="4"/>
      <c r="O338" s="4"/>
      <c r="P338" s="4"/>
    </row>
    <row r="339" spans="1:16" ht="14" hidden="1" x14ac:dyDescent="0.15">
      <c r="A339" s="5">
        <v>68</v>
      </c>
      <c r="B339" s="8"/>
      <c r="C339" s="246">
        <v>9053</v>
      </c>
      <c r="D339" s="246">
        <v>8868</v>
      </c>
      <c r="E339" s="246">
        <v>8358</v>
      </c>
      <c r="F339" s="246">
        <v>7624</v>
      </c>
      <c r="G339" s="246">
        <v>7013</v>
      </c>
      <c r="K339" s="4"/>
      <c r="L339" s="4"/>
      <c r="M339" s="4"/>
      <c r="N339" s="4"/>
      <c r="O339" s="4"/>
      <c r="P339" s="4"/>
    </row>
    <row r="340" spans="1:16" ht="14" hidden="1" x14ac:dyDescent="0.15">
      <c r="A340" s="5">
        <v>69</v>
      </c>
      <c r="B340" s="8"/>
      <c r="C340" s="246">
        <v>9877</v>
      </c>
      <c r="D340" s="246">
        <v>9682</v>
      </c>
      <c r="E340" s="246">
        <v>9125</v>
      </c>
      <c r="F340" s="246">
        <v>8318</v>
      </c>
      <c r="G340" s="246">
        <v>7657</v>
      </c>
      <c r="K340" s="4"/>
      <c r="L340" s="4"/>
      <c r="M340" s="4"/>
      <c r="N340" s="4"/>
      <c r="O340" s="4"/>
      <c r="P340" s="4"/>
    </row>
    <row r="341" spans="1:16" ht="14" hidden="1" x14ac:dyDescent="0.15">
      <c r="A341" s="5">
        <v>70</v>
      </c>
      <c r="B341" s="8"/>
      <c r="C341" s="246">
        <v>10834</v>
      </c>
      <c r="D341" s="246">
        <v>10616</v>
      </c>
      <c r="E341" s="246">
        <v>9920</v>
      </c>
      <c r="F341" s="246">
        <v>9125</v>
      </c>
      <c r="G341" s="246">
        <v>8520</v>
      </c>
      <c r="K341" s="4"/>
      <c r="L341" s="4"/>
      <c r="M341" s="4"/>
      <c r="N341" s="4"/>
      <c r="O341" s="4"/>
      <c r="P341" s="4"/>
    </row>
    <row r="342" spans="1:16" ht="14" hidden="1" x14ac:dyDescent="0.15">
      <c r="A342" s="5">
        <v>71</v>
      </c>
      <c r="B342" s="8"/>
      <c r="C342" s="246">
        <v>11933</v>
      </c>
      <c r="D342" s="246">
        <v>11691</v>
      </c>
      <c r="E342" s="246">
        <v>11016</v>
      </c>
      <c r="F342" s="246">
        <v>10046</v>
      </c>
      <c r="G342" s="246">
        <v>9382</v>
      </c>
      <c r="K342" s="4"/>
      <c r="L342" s="4"/>
      <c r="M342" s="4"/>
      <c r="N342" s="4"/>
      <c r="O342" s="4"/>
      <c r="P342" s="4"/>
    </row>
    <row r="343" spans="1:16" ht="14" hidden="1" x14ac:dyDescent="0.15">
      <c r="A343" s="5">
        <v>72</v>
      </c>
      <c r="B343" s="8"/>
      <c r="C343" s="246">
        <v>13201</v>
      </c>
      <c r="D343" s="246">
        <v>12933</v>
      </c>
      <c r="E343" s="246">
        <v>12190</v>
      </c>
      <c r="F343" s="246">
        <v>11117</v>
      </c>
      <c r="G343" s="246">
        <v>10387</v>
      </c>
      <c r="K343" s="4"/>
      <c r="L343" s="4"/>
      <c r="M343" s="4"/>
      <c r="N343" s="4"/>
      <c r="O343" s="4"/>
      <c r="P343" s="4"/>
    </row>
    <row r="344" spans="1:16" ht="14" hidden="1" x14ac:dyDescent="0.15">
      <c r="A344" s="5">
        <v>73</v>
      </c>
      <c r="B344" s="8"/>
      <c r="C344" s="246">
        <v>14659</v>
      </c>
      <c r="D344" s="246">
        <v>14360</v>
      </c>
      <c r="E344" s="246">
        <v>13541</v>
      </c>
      <c r="F344" s="246">
        <v>12344</v>
      </c>
      <c r="G344" s="246">
        <v>11527</v>
      </c>
      <c r="K344" s="4"/>
      <c r="L344" s="4"/>
      <c r="M344" s="4"/>
      <c r="N344" s="4"/>
      <c r="O344" s="4"/>
      <c r="P344" s="4"/>
    </row>
    <row r="345" spans="1:16" ht="14" hidden="1" x14ac:dyDescent="0.15">
      <c r="A345" s="5">
        <v>74</v>
      </c>
      <c r="B345" s="8"/>
      <c r="C345" s="246">
        <v>16343</v>
      </c>
      <c r="D345" s="246">
        <v>16011</v>
      </c>
      <c r="E345" s="246">
        <v>15094</v>
      </c>
      <c r="F345" s="246">
        <v>13762</v>
      </c>
      <c r="G345" s="246">
        <v>12857</v>
      </c>
      <c r="K345" s="4"/>
      <c r="L345" s="4"/>
      <c r="M345" s="4"/>
      <c r="N345" s="4"/>
      <c r="O345" s="4"/>
      <c r="P345" s="4"/>
    </row>
    <row r="346" spans="1:16" ht="14" hidden="1" x14ac:dyDescent="0.15">
      <c r="A346" s="5">
        <v>75</v>
      </c>
      <c r="B346" s="8"/>
      <c r="C346" s="246">
        <v>18273</v>
      </c>
      <c r="D346" s="246">
        <v>17906</v>
      </c>
      <c r="E346" s="246">
        <v>16809</v>
      </c>
      <c r="F346" s="246">
        <v>15388</v>
      </c>
      <c r="G346" s="246">
        <v>14457</v>
      </c>
      <c r="K346" s="4"/>
      <c r="L346" s="4"/>
      <c r="M346" s="4"/>
      <c r="N346" s="4"/>
      <c r="O346" s="4"/>
      <c r="P346" s="4"/>
    </row>
    <row r="347" spans="1:16" ht="14" hidden="1" x14ac:dyDescent="0.15">
      <c r="A347" s="5">
        <v>76</v>
      </c>
      <c r="B347" s="8"/>
      <c r="C347" s="246">
        <v>20489</v>
      </c>
      <c r="D347" s="246">
        <v>20077</v>
      </c>
      <c r="E347" s="246">
        <v>18907</v>
      </c>
      <c r="F347" s="246">
        <v>17253</v>
      </c>
      <c r="G347" s="246">
        <v>16217</v>
      </c>
      <c r="K347" s="4"/>
      <c r="L347" s="4"/>
      <c r="M347" s="4"/>
      <c r="N347" s="4"/>
      <c r="O347" s="4"/>
      <c r="P347" s="4"/>
    </row>
    <row r="348" spans="1:16" ht="14" hidden="1" x14ac:dyDescent="0.15">
      <c r="A348" s="5">
        <v>77</v>
      </c>
      <c r="B348" s="8"/>
      <c r="C348" s="246">
        <v>23014</v>
      </c>
      <c r="D348" s="246">
        <v>22551</v>
      </c>
      <c r="E348" s="246">
        <v>21254</v>
      </c>
      <c r="F348" s="246">
        <v>19381</v>
      </c>
      <c r="G348" s="246">
        <v>18212</v>
      </c>
      <c r="K348" s="4"/>
      <c r="L348" s="4"/>
      <c r="M348" s="4"/>
      <c r="N348" s="4"/>
      <c r="O348" s="4"/>
      <c r="P348" s="4"/>
    </row>
    <row r="349" spans="1:16" ht="14" hidden="1" x14ac:dyDescent="0.15">
      <c r="A349" s="5">
        <v>78</v>
      </c>
      <c r="B349" s="8"/>
      <c r="C349" s="246">
        <v>25859</v>
      </c>
      <c r="D349" s="246">
        <v>25334</v>
      </c>
      <c r="E349" s="246">
        <v>23880</v>
      </c>
      <c r="F349" s="246">
        <v>21770</v>
      </c>
      <c r="G349" s="246">
        <v>20463</v>
      </c>
      <c r="K349" s="4"/>
      <c r="L349" s="4"/>
      <c r="M349" s="4"/>
      <c r="N349" s="4"/>
      <c r="O349" s="4"/>
      <c r="P349" s="4"/>
    </row>
    <row r="350" spans="1:16" ht="14" hidden="1" x14ac:dyDescent="0.15">
      <c r="A350" s="5">
        <v>79</v>
      </c>
      <c r="B350" s="8"/>
      <c r="C350" s="246">
        <v>29053</v>
      </c>
      <c r="D350" s="246">
        <v>28469</v>
      </c>
      <c r="E350" s="246">
        <v>26833</v>
      </c>
      <c r="F350" s="246">
        <v>24465</v>
      </c>
      <c r="G350" s="246">
        <v>22991</v>
      </c>
      <c r="K350" s="4"/>
      <c r="L350" s="4"/>
      <c r="M350" s="4"/>
      <c r="N350" s="4"/>
      <c r="O350" s="4"/>
      <c r="P350" s="4"/>
    </row>
    <row r="351" spans="1:16" ht="14" hidden="1" x14ac:dyDescent="0.15">
      <c r="A351" s="5">
        <v>80</v>
      </c>
      <c r="B351" s="8" t="s">
        <v>3</v>
      </c>
      <c r="C351" s="246">
        <v>32877</v>
      </c>
      <c r="D351" s="246">
        <v>32213</v>
      </c>
      <c r="E351" s="246">
        <v>30359</v>
      </c>
      <c r="F351" s="246">
        <v>27686</v>
      </c>
      <c r="G351" s="246">
        <v>26015</v>
      </c>
      <c r="K351" s="4"/>
      <c r="L351" s="4"/>
      <c r="M351" s="4"/>
      <c r="N351" s="4"/>
      <c r="O351" s="4"/>
      <c r="P351" s="4"/>
    </row>
    <row r="352" spans="1:16" ht="14" hidden="1" x14ac:dyDescent="0.15">
      <c r="A352" s="5">
        <v>1</v>
      </c>
      <c r="B352" s="8" t="s">
        <v>4</v>
      </c>
      <c r="C352" s="246">
        <v>971</v>
      </c>
      <c r="D352" s="246">
        <v>954</v>
      </c>
      <c r="E352" s="246">
        <v>896</v>
      </c>
      <c r="F352" s="246">
        <v>818</v>
      </c>
      <c r="G352" s="246">
        <v>487</v>
      </c>
      <c r="K352" s="4"/>
      <c r="L352" s="4"/>
      <c r="M352" s="4"/>
      <c r="N352" s="4"/>
      <c r="O352" s="4"/>
      <c r="P352" s="4"/>
    </row>
    <row r="353" spans="1:16" ht="14" hidden="1" x14ac:dyDescent="0.15">
      <c r="A353" s="5">
        <v>2</v>
      </c>
      <c r="B353" s="8" t="s">
        <v>1</v>
      </c>
      <c r="C353" s="246">
        <v>1636</v>
      </c>
      <c r="D353" s="246">
        <v>1606</v>
      </c>
      <c r="E353" s="246">
        <v>1512</v>
      </c>
      <c r="F353" s="246">
        <v>1380</v>
      </c>
      <c r="G353" s="246">
        <v>718</v>
      </c>
      <c r="K353" s="4"/>
      <c r="L353" s="4"/>
      <c r="M353" s="4"/>
      <c r="N353" s="4"/>
      <c r="O353" s="4"/>
      <c r="P353" s="4"/>
    </row>
    <row r="354" spans="1:16" ht="14" hidden="1" x14ac:dyDescent="0.15">
      <c r="A354" s="5">
        <v>3</v>
      </c>
      <c r="B354" s="8" t="s">
        <v>5</v>
      </c>
      <c r="C354" s="246">
        <v>2405</v>
      </c>
      <c r="D354" s="246">
        <v>2356</v>
      </c>
      <c r="E354" s="246">
        <v>2218</v>
      </c>
      <c r="F354" s="246">
        <v>2025</v>
      </c>
      <c r="G354" s="246">
        <v>1036</v>
      </c>
      <c r="K354" s="4"/>
      <c r="L354" s="4"/>
      <c r="M354" s="4"/>
      <c r="N354" s="4"/>
      <c r="O354" s="4"/>
      <c r="P354" s="4"/>
    </row>
    <row r="355" spans="1:16" hidden="1" x14ac:dyDescent="0.15">
      <c r="A355" s="5"/>
      <c r="B355" s="9"/>
      <c r="C355" s="10"/>
      <c r="D355" s="10"/>
      <c r="E355" s="10"/>
      <c r="F355" s="10"/>
      <c r="G355" s="10"/>
    </row>
    <row r="356" spans="1:16" ht="18" hidden="1" x14ac:dyDescent="0.2">
      <c r="A356" s="455" t="s">
        <v>36</v>
      </c>
      <c r="B356" s="456"/>
      <c r="C356" s="456"/>
      <c r="D356" s="456"/>
      <c r="E356" s="456"/>
      <c r="F356" s="456"/>
      <c r="G356" s="456"/>
    </row>
    <row r="357" spans="1:16" hidden="1" x14ac:dyDescent="0.15">
      <c r="A357" s="457" t="s">
        <v>0</v>
      </c>
      <c r="B357" s="458"/>
      <c r="C357" s="458"/>
      <c r="D357" s="458"/>
      <c r="E357" s="458"/>
      <c r="F357" s="458"/>
      <c r="G357" s="458"/>
    </row>
    <row r="358" spans="1:16" hidden="1" x14ac:dyDescent="0.15">
      <c r="A358" s="5" t="s">
        <v>2</v>
      </c>
      <c r="B358" s="6" t="s">
        <v>2</v>
      </c>
      <c r="C358" s="253" t="s">
        <v>47</v>
      </c>
      <c r="D358" s="253" t="s">
        <v>48</v>
      </c>
      <c r="E358" s="253" t="s">
        <v>49</v>
      </c>
      <c r="F358" s="253" t="s">
        <v>50</v>
      </c>
      <c r="G358" s="253" t="s">
        <v>51</v>
      </c>
    </row>
    <row r="359" spans="1:16" hidden="1" x14ac:dyDescent="0.15">
      <c r="A359" s="5">
        <v>18</v>
      </c>
      <c r="B359" s="8"/>
      <c r="C359" s="12">
        <f t="shared" ref="C359:G374" si="11">+C289*$M$2</f>
        <v>168.18666666666667</v>
      </c>
      <c r="D359" s="12">
        <f t="shared" si="11"/>
        <v>164.74166666666667</v>
      </c>
      <c r="E359" s="12">
        <f t="shared" si="11"/>
        <v>155.29</v>
      </c>
      <c r="F359" s="12">
        <f t="shared" si="11"/>
        <v>141.77500000000001</v>
      </c>
      <c r="G359" s="12">
        <f t="shared" si="11"/>
        <v>109.44499999999999</v>
      </c>
    </row>
    <row r="360" spans="1:16" hidden="1" x14ac:dyDescent="0.15">
      <c r="A360" s="5">
        <v>19</v>
      </c>
      <c r="B360" s="8"/>
      <c r="C360" s="12">
        <f t="shared" si="11"/>
        <v>170.92500000000001</v>
      </c>
      <c r="D360" s="12">
        <f t="shared" si="11"/>
        <v>167.56833333333333</v>
      </c>
      <c r="E360" s="12">
        <f t="shared" si="11"/>
        <v>157.67500000000001</v>
      </c>
      <c r="F360" s="12">
        <f t="shared" si="11"/>
        <v>143.89500000000001</v>
      </c>
      <c r="G360" s="12">
        <f t="shared" si="11"/>
        <v>111.74166666666666</v>
      </c>
    </row>
    <row r="361" spans="1:16" hidden="1" x14ac:dyDescent="0.15">
      <c r="A361" s="5">
        <v>20</v>
      </c>
      <c r="B361" s="8"/>
      <c r="C361" s="12">
        <f t="shared" si="11"/>
        <v>174.01666666666668</v>
      </c>
      <c r="D361" s="12">
        <f t="shared" si="11"/>
        <v>170.21833333333333</v>
      </c>
      <c r="E361" s="12">
        <f t="shared" si="11"/>
        <v>160.50166666666667</v>
      </c>
      <c r="F361" s="12">
        <f t="shared" si="11"/>
        <v>146.10333333333332</v>
      </c>
      <c r="G361" s="12">
        <f t="shared" si="11"/>
        <v>114.12666666666667</v>
      </c>
    </row>
    <row r="362" spans="1:16" hidden="1" x14ac:dyDescent="0.15">
      <c r="A362" s="5">
        <v>21</v>
      </c>
      <c r="B362" s="8"/>
      <c r="C362" s="12">
        <f t="shared" si="11"/>
        <v>176.84333333333333</v>
      </c>
      <c r="D362" s="12">
        <f t="shared" si="11"/>
        <v>172.95666666666668</v>
      </c>
      <c r="E362" s="12">
        <f t="shared" si="11"/>
        <v>163.59333333333333</v>
      </c>
      <c r="F362" s="12">
        <f t="shared" si="11"/>
        <v>148.84166666666667</v>
      </c>
      <c r="G362" s="12">
        <f t="shared" si="11"/>
        <v>116.86499999999999</v>
      </c>
    </row>
    <row r="363" spans="1:16" hidden="1" x14ac:dyDescent="0.15">
      <c r="A363" s="5">
        <v>22</v>
      </c>
      <c r="B363" s="8"/>
      <c r="C363" s="12">
        <f t="shared" si="11"/>
        <v>179.67</v>
      </c>
      <c r="D363" s="12">
        <f t="shared" si="11"/>
        <v>176.04833333333335</v>
      </c>
      <c r="E363" s="12">
        <f t="shared" si="11"/>
        <v>165.97833333333332</v>
      </c>
      <c r="F363" s="12">
        <f t="shared" si="11"/>
        <v>151.22666666666666</v>
      </c>
      <c r="G363" s="12">
        <f t="shared" si="11"/>
        <v>119.16166666666666</v>
      </c>
    </row>
    <row r="364" spans="1:16" hidden="1" x14ac:dyDescent="0.15">
      <c r="A364" s="5">
        <v>23</v>
      </c>
      <c r="B364" s="8"/>
      <c r="C364" s="12">
        <f t="shared" si="11"/>
        <v>182.67333333333335</v>
      </c>
      <c r="D364" s="12">
        <f t="shared" si="11"/>
        <v>179.22833333333332</v>
      </c>
      <c r="E364" s="12">
        <f t="shared" si="11"/>
        <v>168.54</v>
      </c>
      <c r="F364" s="12">
        <f t="shared" si="11"/>
        <v>153.87666666666667</v>
      </c>
      <c r="G364" s="12">
        <f t="shared" si="11"/>
        <v>121.63500000000001</v>
      </c>
    </row>
    <row r="365" spans="1:16" hidden="1" x14ac:dyDescent="0.15">
      <c r="A365" s="5">
        <v>24</v>
      </c>
      <c r="B365" s="8"/>
      <c r="C365" s="12">
        <f t="shared" si="11"/>
        <v>185.58833333333334</v>
      </c>
      <c r="D365" s="12">
        <f t="shared" si="11"/>
        <v>182.14333333333335</v>
      </c>
      <c r="E365" s="12">
        <f t="shared" si="11"/>
        <v>171.54333333333332</v>
      </c>
      <c r="F365" s="12">
        <f t="shared" si="11"/>
        <v>156.52666666666667</v>
      </c>
      <c r="G365" s="12">
        <f t="shared" si="11"/>
        <v>124.19666666666667</v>
      </c>
    </row>
    <row r="366" spans="1:16" hidden="1" x14ac:dyDescent="0.15">
      <c r="A366" s="5">
        <v>25</v>
      </c>
      <c r="B366" s="8"/>
      <c r="C366" s="12">
        <f t="shared" si="11"/>
        <v>188.76833333333335</v>
      </c>
      <c r="D366" s="12">
        <f t="shared" si="11"/>
        <v>184.88166666666666</v>
      </c>
      <c r="E366" s="12">
        <f t="shared" si="11"/>
        <v>174.37</v>
      </c>
      <c r="F366" s="12">
        <f t="shared" si="11"/>
        <v>158.91166666666666</v>
      </c>
      <c r="G366" s="12">
        <f t="shared" si="11"/>
        <v>126.405</v>
      </c>
    </row>
    <row r="367" spans="1:16" hidden="1" x14ac:dyDescent="0.15">
      <c r="A367" s="5">
        <v>26</v>
      </c>
      <c r="B367" s="8"/>
      <c r="C367" s="12">
        <f t="shared" si="11"/>
        <v>191.41833333333332</v>
      </c>
      <c r="D367" s="12">
        <f t="shared" si="11"/>
        <v>187.97333333333333</v>
      </c>
      <c r="E367" s="12">
        <f t="shared" si="11"/>
        <v>177.10833333333332</v>
      </c>
      <c r="F367" s="12">
        <f t="shared" si="11"/>
        <v>161.47333333333333</v>
      </c>
      <c r="G367" s="12">
        <f t="shared" si="11"/>
        <v>128.96666666666667</v>
      </c>
    </row>
    <row r="368" spans="1:16" hidden="1" x14ac:dyDescent="0.15">
      <c r="A368" s="5">
        <v>27</v>
      </c>
      <c r="B368" s="8"/>
      <c r="C368" s="12">
        <f t="shared" si="11"/>
        <v>194.77500000000001</v>
      </c>
      <c r="D368" s="12">
        <f t="shared" si="11"/>
        <v>190.88833333333332</v>
      </c>
      <c r="E368" s="12">
        <f t="shared" si="11"/>
        <v>179.67</v>
      </c>
      <c r="F368" s="12">
        <f t="shared" si="11"/>
        <v>163.94666666666666</v>
      </c>
      <c r="G368" s="12">
        <f t="shared" si="11"/>
        <v>131.61666666666667</v>
      </c>
    </row>
    <row r="369" spans="1:7" hidden="1" x14ac:dyDescent="0.15">
      <c r="A369" s="5">
        <v>28</v>
      </c>
      <c r="B369" s="8"/>
      <c r="C369" s="12">
        <f t="shared" si="11"/>
        <v>198.13166666666666</v>
      </c>
      <c r="D369" s="12">
        <f t="shared" si="11"/>
        <v>193.98</v>
      </c>
      <c r="E369" s="12">
        <f t="shared" si="11"/>
        <v>182.76166666666666</v>
      </c>
      <c r="F369" s="12">
        <f t="shared" si="11"/>
        <v>166.86166666666668</v>
      </c>
      <c r="G369" s="12">
        <f t="shared" si="11"/>
        <v>134.79666666666665</v>
      </c>
    </row>
    <row r="370" spans="1:7" hidden="1" x14ac:dyDescent="0.15">
      <c r="A370" s="5">
        <v>29</v>
      </c>
      <c r="B370" s="8"/>
      <c r="C370" s="12">
        <f t="shared" si="11"/>
        <v>201.84166666666667</v>
      </c>
      <c r="D370" s="12">
        <f t="shared" si="11"/>
        <v>197.69</v>
      </c>
      <c r="E370" s="12">
        <f t="shared" si="11"/>
        <v>186.38333333333333</v>
      </c>
      <c r="F370" s="12">
        <f t="shared" si="11"/>
        <v>169.86500000000001</v>
      </c>
      <c r="G370" s="12">
        <f t="shared" si="11"/>
        <v>137.80000000000001</v>
      </c>
    </row>
    <row r="371" spans="1:7" hidden="1" x14ac:dyDescent="0.15">
      <c r="A371" s="5">
        <v>30</v>
      </c>
      <c r="B371" s="8"/>
      <c r="C371" s="12">
        <f t="shared" si="11"/>
        <v>205.19833333333332</v>
      </c>
      <c r="D371" s="12">
        <f t="shared" si="11"/>
        <v>200.87</v>
      </c>
      <c r="E371" s="12">
        <f t="shared" si="11"/>
        <v>189.65166666666667</v>
      </c>
      <c r="F371" s="12">
        <f t="shared" si="11"/>
        <v>172.60333333333332</v>
      </c>
      <c r="G371" s="12">
        <f t="shared" si="11"/>
        <v>141.06833333333333</v>
      </c>
    </row>
    <row r="372" spans="1:7" hidden="1" x14ac:dyDescent="0.15">
      <c r="A372" s="5">
        <v>31</v>
      </c>
      <c r="B372" s="8"/>
      <c r="C372" s="12">
        <f t="shared" si="11"/>
        <v>208.73166666666665</v>
      </c>
      <c r="D372" s="12">
        <f t="shared" si="11"/>
        <v>204.315</v>
      </c>
      <c r="E372" s="12">
        <f t="shared" si="11"/>
        <v>192.92</v>
      </c>
      <c r="F372" s="12">
        <f t="shared" si="11"/>
        <v>175.69499999999999</v>
      </c>
      <c r="G372" s="12">
        <f t="shared" si="11"/>
        <v>143.89500000000001</v>
      </c>
    </row>
    <row r="373" spans="1:7" hidden="1" x14ac:dyDescent="0.15">
      <c r="A373" s="5">
        <v>32</v>
      </c>
      <c r="B373" s="8"/>
      <c r="C373" s="12">
        <f t="shared" si="11"/>
        <v>212</v>
      </c>
      <c r="D373" s="12">
        <f t="shared" si="11"/>
        <v>208.11333333333334</v>
      </c>
      <c r="E373" s="12">
        <f t="shared" si="11"/>
        <v>195.92333333333335</v>
      </c>
      <c r="F373" s="12">
        <f t="shared" si="11"/>
        <v>178.875</v>
      </c>
      <c r="G373" s="12">
        <f t="shared" si="11"/>
        <v>147.42833333333334</v>
      </c>
    </row>
    <row r="374" spans="1:7" hidden="1" x14ac:dyDescent="0.15">
      <c r="A374" s="5">
        <v>33</v>
      </c>
      <c r="B374" s="8"/>
      <c r="C374" s="12">
        <f t="shared" si="11"/>
        <v>217.91833333333332</v>
      </c>
      <c r="D374" s="12">
        <f t="shared" si="11"/>
        <v>213.67833333333334</v>
      </c>
      <c r="E374" s="12">
        <f t="shared" si="11"/>
        <v>201.48833333333334</v>
      </c>
      <c r="F374" s="12">
        <f t="shared" si="11"/>
        <v>183.64500000000001</v>
      </c>
      <c r="G374" s="12">
        <f t="shared" si="11"/>
        <v>151.58000000000001</v>
      </c>
    </row>
    <row r="375" spans="1:7" hidden="1" x14ac:dyDescent="0.15">
      <c r="A375" s="5">
        <v>34</v>
      </c>
      <c r="B375" s="8"/>
      <c r="C375" s="12">
        <f t="shared" ref="C375:G390" si="12">+C305*$M$2</f>
        <v>223.92500000000001</v>
      </c>
      <c r="D375" s="12">
        <f t="shared" si="12"/>
        <v>219.59666666666666</v>
      </c>
      <c r="E375" s="12">
        <f t="shared" si="12"/>
        <v>206.78833333333333</v>
      </c>
      <c r="F375" s="12">
        <f t="shared" si="12"/>
        <v>188.59166666666667</v>
      </c>
      <c r="G375" s="12">
        <f t="shared" si="12"/>
        <v>156.08500000000001</v>
      </c>
    </row>
    <row r="376" spans="1:7" hidden="1" x14ac:dyDescent="0.15">
      <c r="A376" s="5">
        <v>35</v>
      </c>
      <c r="B376" s="8"/>
      <c r="C376" s="12">
        <f t="shared" si="12"/>
        <v>229.49</v>
      </c>
      <c r="D376" s="12">
        <f t="shared" si="12"/>
        <v>224.89666666666668</v>
      </c>
      <c r="E376" s="12">
        <f t="shared" si="12"/>
        <v>212</v>
      </c>
      <c r="F376" s="12">
        <f t="shared" si="12"/>
        <v>193.45</v>
      </c>
      <c r="G376" s="12">
        <f t="shared" si="12"/>
        <v>160.50166666666667</v>
      </c>
    </row>
    <row r="377" spans="1:7" hidden="1" x14ac:dyDescent="0.15">
      <c r="A377" s="5">
        <v>36</v>
      </c>
      <c r="B377" s="8"/>
      <c r="C377" s="12">
        <f t="shared" si="12"/>
        <v>235.40833333333333</v>
      </c>
      <c r="D377" s="12">
        <f t="shared" si="12"/>
        <v>230.72666666666666</v>
      </c>
      <c r="E377" s="12">
        <f t="shared" si="12"/>
        <v>217.565</v>
      </c>
      <c r="F377" s="12">
        <f t="shared" si="12"/>
        <v>198.13166666666666</v>
      </c>
      <c r="G377" s="12">
        <f t="shared" si="12"/>
        <v>165.18333333333334</v>
      </c>
    </row>
    <row r="378" spans="1:7" hidden="1" x14ac:dyDescent="0.15">
      <c r="A378" s="5">
        <v>37</v>
      </c>
      <c r="B378" s="8"/>
      <c r="C378" s="12">
        <f t="shared" si="12"/>
        <v>241.23833333333334</v>
      </c>
      <c r="D378" s="12">
        <f t="shared" si="12"/>
        <v>236.38</v>
      </c>
      <c r="E378" s="12">
        <f t="shared" si="12"/>
        <v>222.6</v>
      </c>
      <c r="F378" s="12">
        <f t="shared" si="12"/>
        <v>202.90166666666667</v>
      </c>
      <c r="G378" s="12">
        <f t="shared" si="12"/>
        <v>169.77666666666667</v>
      </c>
    </row>
    <row r="379" spans="1:7" hidden="1" x14ac:dyDescent="0.15">
      <c r="A379" s="5">
        <v>38</v>
      </c>
      <c r="B379" s="8"/>
      <c r="C379" s="12">
        <f t="shared" si="12"/>
        <v>247.06833333333333</v>
      </c>
      <c r="D379" s="12">
        <f t="shared" si="12"/>
        <v>242.38666666666666</v>
      </c>
      <c r="E379" s="12">
        <f t="shared" si="12"/>
        <v>228.34166666666667</v>
      </c>
      <c r="F379" s="12">
        <f t="shared" si="12"/>
        <v>208.37833333333333</v>
      </c>
      <c r="G379" s="12">
        <f t="shared" si="12"/>
        <v>174.37</v>
      </c>
    </row>
    <row r="380" spans="1:7" hidden="1" x14ac:dyDescent="0.15">
      <c r="A380" s="5">
        <v>39</v>
      </c>
      <c r="B380" s="8"/>
      <c r="C380" s="12">
        <f t="shared" si="12"/>
        <v>253.16333333333333</v>
      </c>
      <c r="D380" s="12">
        <f t="shared" si="12"/>
        <v>247.95166666666665</v>
      </c>
      <c r="E380" s="12">
        <f t="shared" si="12"/>
        <v>233.64166666666668</v>
      </c>
      <c r="F380" s="12">
        <f t="shared" si="12"/>
        <v>213.14833333333334</v>
      </c>
      <c r="G380" s="12">
        <f t="shared" si="12"/>
        <v>179.31666666666666</v>
      </c>
    </row>
    <row r="381" spans="1:7" hidden="1" x14ac:dyDescent="0.15">
      <c r="A381" s="5">
        <v>40</v>
      </c>
      <c r="B381" s="8"/>
      <c r="C381" s="12">
        <f t="shared" si="12"/>
        <v>259.08166666666665</v>
      </c>
      <c r="D381" s="12">
        <f t="shared" si="12"/>
        <v>253.69333333333333</v>
      </c>
      <c r="E381" s="12">
        <f t="shared" si="12"/>
        <v>239.03</v>
      </c>
      <c r="F381" s="12">
        <f t="shared" si="12"/>
        <v>218.00666666666666</v>
      </c>
      <c r="G381" s="12">
        <f t="shared" si="12"/>
        <v>184.26333333333332</v>
      </c>
    </row>
    <row r="382" spans="1:7" hidden="1" x14ac:dyDescent="0.15">
      <c r="A382" s="5">
        <v>41</v>
      </c>
      <c r="B382" s="8"/>
      <c r="C382" s="12">
        <f t="shared" si="12"/>
        <v>264.91166666666669</v>
      </c>
      <c r="D382" s="12">
        <f t="shared" si="12"/>
        <v>259.52333333333331</v>
      </c>
      <c r="E382" s="12">
        <f t="shared" si="12"/>
        <v>244.50666666666666</v>
      </c>
      <c r="F382" s="12">
        <f t="shared" si="12"/>
        <v>222.68833333333333</v>
      </c>
      <c r="G382" s="12">
        <f t="shared" si="12"/>
        <v>188.76833333333335</v>
      </c>
    </row>
    <row r="383" spans="1:7" hidden="1" x14ac:dyDescent="0.15">
      <c r="A383" s="5">
        <v>42</v>
      </c>
      <c r="B383" s="8"/>
      <c r="C383" s="12">
        <f t="shared" si="12"/>
        <v>270.83</v>
      </c>
      <c r="D383" s="12">
        <f t="shared" si="12"/>
        <v>265.26499999999999</v>
      </c>
      <c r="E383" s="12">
        <f t="shared" si="12"/>
        <v>250.24833333333333</v>
      </c>
      <c r="F383" s="12">
        <f t="shared" si="12"/>
        <v>228.07666666666665</v>
      </c>
      <c r="G383" s="12">
        <f t="shared" si="12"/>
        <v>193.53833333333333</v>
      </c>
    </row>
    <row r="384" spans="1:7" hidden="1" x14ac:dyDescent="0.15">
      <c r="A384" s="5">
        <v>43</v>
      </c>
      <c r="B384" s="8"/>
      <c r="C384" s="12">
        <f t="shared" si="12"/>
        <v>281.51833333333332</v>
      </c>
      <c r="D384" s="12">
        <f t="shared" si="12"/>
        <v>275.86500000000001</v>
      </c>
      <c r="E384" s="12">
        <f t="shared" si="12"/>
        <v>259.78833333333336</v>
      </c>
      <c r="F384" s="12">
        <f t="shared" si="12"/>
        <v>237.08666666666667</v>
      </c>
      <c r="G384" s="12">
        <f t="shared" si="12"/>
        <v>202.28333333333333</v>
      </c>
    </row>
    <row r="385" spans="1:7" hidden="1" x14ac:dyDescent="0.15">
      <c r="A385" s="5">
        <v>44</v>
      </c>
      <c r="B385" s="8"/>
      <c r="C385" s="12">
        <f t="shared" si="12"/>
        <v>292.38333333333333</v>
      </c>
      <c r="D385" s="12">
        <f t="shared" si="12"/>
        <v>286.64166666666665</v>
      </c>
      <c r="E385" s="12">
        <f t="shared" si="12"/>
        <v>269.94666666666666</v>
      </c>
      <c r="F385" s="12">
        <f t="shared" si="12"/>
        <v>246.27333333333334</v>
      </c>
      <c r="G385" s="12">
        <f t="shared" si="12"/>
        <v>210.76333333333332</v>
      </c>
    </row>
    <row r="386" spans="1:7" hidden="1" x14ac:dyDescent="0.15">
      <c r="A386" s="5">
        <v>45</v>
      </c>
      <c r="B386" s="8"/>
      <c r="C386" s="12">
        <f t="shared" si="12"/>
        <v>303.24833333333333</v>
      </c>
      <c r="D386" s="12">
        <f t="shared" si="12"/>
        <v>296.62333333333333</v>
      </c>
      <c r="E386" s="12">
        <f t="shared" si="12"/>
        <v>280.19333333333333</v>
      </c>
      <c r="F386" s="12">
        <f t="shared" si="12"/>
        <v>255.37166666666667</v>
      </c>
      <c r="G386" s="12">
        <f t="shared" si="12"/>
        <v>219.59666666666666</v>
      </c>
    </row>
    <row r="387" spans="1:7" hidden="1" x14ac:dyDescent="0.15">
      <c r="A387" s="5">
        <v>46</v>
      </c>
      <c r="B387" s="8"/>
      <c r="C387" s="12">
        <f t="shared" si="12"/>
        <v>313.93666666666667</v>
      </c>
      <c r="D387" s="12">
        <f t="shared" si="12"/>
        <v>307.39999999999998</v>
      </c>
      <c r="E387" s="12">
        <f t="shared" si="12"/>
        <v>289.82166666666666</v>
      </c>
      <c r="F387" s="12">
        <f t="shared" si="12"/>
        <v>264.55833333333334</v>
      </c>
      <c r="G387" s="12">
        <f t="shared" si="12"/>
        <v>227.81166666666667</v>
      </c>
    </row>
    <row r="388" spans="1:7" hidden="1" x14ac:dyDescent="0.15">
      <c r="A388" s="5">
        <v>47</v>
      </c>
      <c r="B388" s="8"/>
      <c r="C388" s="12">
        <f t="shared" si="12"/>
        <v>324.71333333333331</v>
      </c>
      <c r="D388" s="12">
        <f t="shared" si="12"/>
        <v>318</v>
      </c>
      <c r="E388" s="12">
        <f t="shared" si="12"/>
        <v>299.89166666666665</v>
      </c>
      <c r="F388" s="12">
        <f t="shared" si="12"/>
        <v>273.30333333333334</v>
      </c>
      <c r="G388" s="12">
        <f t="shared" si="12"/>
        <v>236.38</v>
      </c>
    </row>
    <row r="389" spans="1:7" hidden="1" x14ac:dyDescent="0.15">
      <c r="A389" s="5">
        <v>48</v>
      </c>
      <c r="B389" s="8"/>
      <c r="C389" s="12">
        <f t="shared" si="12"/>
        <v>336.02</v>
      </c>
      <c r="D389" s="12">
        <f t="shared" si="12"/>
        <v>329.21833333333331</v>
      </c>
      <c r="E389" s="12">
        <f t="shared" si="12"/>
        <v>310.315</v>
      </c>
      <c r="F389" s="12">
        <f t="shared" si="12"/>
        <v>283.19666666666666</v>
      </c>
      <c r="G389" s="12">
        <f t="shared" si="12"/>
        <v>245.125</v>
      </c>
    </row>
    <row r="390" spans="1:7" hidden="1" x14ac:dyDescent="0.15">
      <c r="A390" s="5">
        <v>49</v>
      </c>
      <c r="B390" s="8"/>
      <c r="C390" s="12">
        <f t="shared" si="12"/>
        <v>347.50333333333333</v>
      </c>
      <c r="D390" s="12">
        <f t="shared" si="12"/>
        <v>340.61333333333334</v>
      </c>
      <c r="E390" s="12">
        <f t="shared" si="12"/>
        <v>320.64999999999998</v>
      </c>
      <c r="F390" s="12">
        <f t="shared" si="12"/>
        <v>292.73666666666668</v>
      </c>
      <c r="G390" s="12">
        <f t="shared" si="12"/>
        <v>254.13499999999999</v>
      </c>
    </row>
    <row r="391" spans="1:7" hidden="1" x14ac:dyDescent="0.15">
      <c r="A391" s="5">
        <v>50</v>
      </c>
      <c r="B391" s="8"/>
      <c r="C391" s="12">
        <f t="shared" ref="C391:G406" si="13">+C321*$M$2</f>
        <v>358.72166666666669</v>
      </c>
      <c r="D391" s="12">
        <f t="shared" si="13"/>
        <v>351.65499999999997</v>
      </c>
      <c r="E391" s="12">
        <f t="shared" si="13"/>
        <v>331.42666666666668</v>
      </c>
      <c r="F391" s="12">
        <f t="shared" si="13"/>
        <v>302.27666666666664</v>
      </c>
      <c r="G391" s="12">
        <f t="shared" si="13"/>
        <v>262.96833333333331</v>
      </c>
    </row>
    <row r="392" spans="1:7" hidden="1" x14ac:dyDescent="0.15">
      <c r="A392" s="5">
        <v>51</v>
      </c>
      <c r="B392" s="8"/>
      <c r="C392" s="12">
        <f t="shared" si="13"/>
        <v>370.02833333333331</v>
      </c>
      <c r="D392" s="12">
        <f t="shared" si="13"/>
        <v>362.69666666666666</v>
      </c>
      <c r="E392" s="12">
        <f t="shared" si="13"/>
        <v>341.76166666666666</v>
      </c>
      <c r="F392" s="12">
        <f t="shared" si="13"/>
        <v>311.81666666666666</v>
      </c>
      <c r="G392" s="12">
        <f t="shared" si="13"/>
        <v>271.71333333333331</v>
      </c>
    </row>
    <row r="393" spans="1:7" hidden="1" x14ac:dyDescent="0.15">
      <c r="A393" s="5">
        <v>52</v>
      </c>
      <c r="B393" s="8"/>
      <c r="C393" s="12">
        <f t="shared" si="13"/>
        <v>381.42333333333335</v>
      </c>
      <c r="D393" s="12">
        <f t="shared" si="13"/>
        <v>373.73833333333334</v>
      </c>
      <c r="E393" s="12">
        <f t="shared" si="13"/>
        <v>352.45</v>
      </c>
      <c r="F393" s="12">
        <f t="shared" si="13"/>
        <v>321.44499999999999</v>
      </c>
      <c r="G393" s="12">
        <f t="shared" si="13"/>
        <v>280.81166666666667</v>
      </c>
    </row>
    <row r="394" spans="1:7" hidden="1" x14ac:dyDescent="0.15">
      <c r="A394" s="5">
        <v>53</v>
      </c>
      <c r="B394" s="8"/>
      <c r="C394" s="12">
        <f t="shared" si="13"/>
        <v>395.02666666666664</v>
      </c>
      <c r="D394" s="12">
        <f t="shared" si="13"/>
        <v>386.98833333333334</v>
      </c>
      <c r="E394" s="12">
        <f t="shared" si="13"/>
        <v>364.64</v>
      </c>
      <c r="F394" s="12">
        <f t="shared" si="13"/>
        <v>332.57499999999999</v>
      </c>
      <c r="G394" s="12">
        <f t="shared" si="13"/>
        <v>291.58833333333331</v>
      </c>
    </row>
    <row r="395" spans="1:7" hidden="1" x14ac:dyDescent="0.15">
      <c r="A395" s="5">
        <v>54</v>
      </c>
      <c r="B395" s="8"/>
      <c r="C395" s="12">
        <f t="shared" si="13"/>
        <v>408.71833333333331</v>
      </c>
      <c r="D395" s="12">
        <f t="shared" si="13"/>
        <v>400.23833333333334</v>
      </c>
      <c r="E395" s="12">
        <f t="shared" si="13"/>
        <v>377.18333333333334</v>
      </c>
      <c r="F395" s="12">
        <f t="shared" si="13"/>
        <v>343.97</v>
      </c>
      <c r="G395" s="12">
        <f t="shared" si="13"/>
        <v>302.63</v>
      </c>
    </row>
    <row r="396" spans="1:7" hidden="1" x14ac:dyDescent="0.15">
      <c r="A396" s="5">
        <v>55</v>
      </c>
      <c r="B396" s="8"/>
      <c r="C396" s="12">
        <f t="shared" si="13"/>
        <v>422.05666666666667</v>
      </c>
      <c r="D396" s="12">
        <f t="shared" si="13"/>
        <v>413.4</v>
      </c>
      <c r="E396" s="12">
        <f t="shared" si="13"/>
        <v>389.63833333333332</v>
      </c>
      <c r="F396" s="12">
        <f t="shared" si="13"/>
        <v>355.18833333333333</v>
      </c>
      <c r="G396" s="12">
        <f t="shared" si="13"/>
        <v>313.58333333333331</v>
      </c>
    </row>
    <row r="397" spans="1:7" hidden="1" x14ac:dyDescent="0.15">
      <c r="A397" s="5">
        <v>56</v>
      </c>
      <c r="B397" s="8"/>
      <c r="C397" s="12">
        <f t="shared" si="13"/>
        <v>435.39499999999998</v>
      </c>
      <c r="D397" s="12">
        <f t="shared" si="13"/>
        <v>426.82666666666665</v>
      </c>
      <c r="E397" s="12">
        <f t="shared" si="13"/>
        <v>402.09333333333331</v>
      </c>
      <c r="F397" s="12">
        <f t="shared" si="13"/>
        <v>366.40666666666664</v>
      </c>
      <c r="G397" s="12">
        <f t="shared" si="13"/>
        <v>324.27166666666665</v>
      </c>
    </row>
    <row r="398" spans="1:7" hidden="1" x14ac:dyDescent="0.15">
      <c r="A398" s="5">
        <v>57</v>
      </c>
      <c r="B398" s="8"/>
      <c r="C398" s="12">
        <f t="shared" si="13"/>
        <v>448.91</v>
      </c>
      <c r="D398" s="12">
        <f t="shared" si="13"/>
        <v>439.81166666666667</v>
      </c>
      <c r="E398" s="12">
        <f t="shared" si="13"/>
        <v>414.90166666666664</v>
      </c>
      <c r="F398" s="12">
        <f t="shared" si="13"/>
        <v>377.97833333333335</v>
      </c>
      <c r="G398" s="12">
        <f t="shared" si="13"/>
        <v>335.22500000000002</v>
      </c>
    </row>
    <row r="399" spans="1:7" hidden="1" x14ac:dyDescent="0.15">
      <c r="A399" s="5">
        <v>58</v>
      </c>
      <c r="B399" s="8"/>
      <c r="C399" s="12">
        <f t="shared" si="13"/>
        <v>464.81</v>
      </c>
      <c r="D399" s="12">
        <f t="shared" si="13"/>
        <v>454.91666666666669</v>
      </c>
      <c r="E399" s="12">
        <f t="shared" si="13"/>
        <v>427.88666666666666</v>
      </c>
      <c r="F399" s="12">
        <f t="shared" si="13"/>
        <v>391.14</v>
      </c>
      <c r="G399" s="12">
        <f t="shared" si="13"/>
        <v>349.62333333333333</v>
      </c>
    </row>
    <row r="400" spans="1:7" hidden="1" x14ac:dyDescent="0.15">
      <c r="A400" s="5">
        <v>59</v>
      </c>
      <c r="B400" s="8"/>
      <c r="C400" s="12">
        <f t="shared" si="13"/>
        <v>480.18</v>
      </c>
      <c r="D400" s="12">
        <f t="shared" si="13"/>
        <v>470.46333333333331</v>
      </c>
      <c r="E400" s="12">
        <f t="shared" si="13"/>
        <v>440.96</v>
      </c>
      <c r="F400" s="12">
        <f t="shared" si="13"/>
        <v>404.125</v>
      </c>
      <c r="G400" s="12">
        <f t="shared" si="13"/>
        <v>363.75666666666666</v>
      </c>
    </row>
    <row r="401" spans="1:7" hidden="1" x14ac:dyDescent="0.15">
      <c r="A401" s="5">
        <v>60</v>
      </c>
      <c r="B401" s="8"/>
      <c r="C401" s="12">
        <f t="shared" si="13"/>
        <v>495.815</v>
      </c>
      <c r="D401" s="12">
        <f t="shared" si="13"/>
        <v>485.48</v>
      </c>
      <c r="E401" s="12">
        <f t="shared" si="13"/>
        <v>453.68</v>
      </c>
      <c r="F401" s="12">
        <f t="shared" si="13"/>
        <v>417.375</v>
      </c>
      <c r="G401" s="12">
        <f t="shared" si="13"/>
        <v>377.89</v>
      </c>
    </row>
    <row r="402" spans="1:7" hidden="1" x14ac:dyDescent="0.15">
      <c r="A402" s="5">
        <v>61</v>
      </c>
      <c r="B402" s="8"/>
      <c r="C402" s="12">
        <f t="shared" si="13"/>
        <v>514.27666666666664</v>
      </c>
      <c r="D402" s="12">
        <f t="shared" si="13"/>
        <v>504.29500000000002</v>
      </c>
      <c r="E402" s="12">
        <f t="shared" si="13"/>
        <v>473.46666666666664</v>
      </c>
      <c r="F402" s="12">
        <f t="shared" si="13"/>
        <v>433.18666666666667</v>
      </c>
      <c r="G402" s="12">
        <f t="shared" si="13"/>
        <v>392.02333333333331</v>
      </c>
    </row>
    <row r="403" spans="1:7" hidden="1" x14ac:dyDescent="0.15">
      <c r="A403" s="5">
        <v>62</v>
      </c>
      <c r="B403" s="8"/>
      <c r="C403" s="12">
        <f t="shared" si="13"/>
        <v>537.50833333333333</v>
      </c>
      <c r="D403" s="12">
        <f t="shared" si="13"/>
        <v>526.64333333333332</v>
      </c>
      <c r="E403" s="12">
        <f t="shared" si="13"/>
        <v>496.43333333333334</v>
      </c>
      <c r="F403" s="12">
        <f t="shared" si="13"/>
        <v>452.62</v>
      </c>
      <c r="G403" s="12">
        <f t="shared" si="13"/>
        <v>409.60166666666669</v>
      </c>
    </row>
    <row r="404" spans="1:7" hidden="1" x14ac:dyDescent="0.15">
      <c r="A404" s="5">
        <v>63</v>
      </c>
      <c r="B404" s="8"/>
      <c r="C404" s="12">
        <f t="shared" si="13"/>
        <v>565.33333333333337</v>
      </c>
      <c r="D404" s="12">
        <f t="shared" si="13"/>
        <v>553.85</v>
      </c>
      <c r="E404" s="12">
        <f t="shared" si="13"/>
        <v>522.22666666666669</v>
      </c>
      <c r="F404" s="12">
        <f t="shared" si="13"/>
        <v>475.94</v>
      </c>
      <c r="G404" s="12">
        <f t="shared" si="13"/>
        <v>430.71333333333331</v>
      </c>
    </row>
    <row r="405" spans="1:7" hidden="1" x14ac:dyDescent="0.15">
      <c r="A405" s="5">
        <v>64</v>
      </c>
      <c r="B405" s="8"/>
      <c r="C405" s="12">
        <f t="shared" si="13"/>
        <v>597.75166666666667</v>
      </c>
      <c r="D405" s="12">
        <f t="shared" si="13"/>
        <v>585.73833333333334</v>
      </c>
      <c r="E405" s="12">
        <f t="shared" si="13"/>
        <v>552.08333333333337</v>
      </c>
      <c r="F405" s="12">
        <f t="shared" si="13"/>
        <v>503.14666666666665</v>
      </c>
      <c r="G405" s="12">
        <f t="shared" si="13"/>
        <v>455.35833333333335</v>
      </c>
    </row>
    <row r="406" spans="1:7" hidden="1" x14ac:dyDescent="0.15">
      <c r="A406" s="5">
        <v>65</v>
      </c>
      <c r="B406" s="8"/>
      <c r="C406" s="12">
        <f t="shared" si="13"/>
        <v>636.79499999999996</v>
      </c>
      <c r="D406" s="12">
        <f t="shared" si="13"/>
        <v>623.98666666666668</v>
      </c>
      <c r="E406" s="12">
        <f t="shared" si="13"/>
        <v>587.85833333333335</v>
      </c>
      <c r="F406" s="12">
        <f t="shared" si="13"/>
        <v>536.27166666666665</v>
      </c>
      <c r="G406" s="12">
        <f t="shared" si="13"/>
        <v>489.36666666666667</v>
      </c>
    </row>
    <row r="407" spans="1:7" hidden="1" x14ac:dyDescent="0.15">
      <c r="A407" s="5">
        <v>66</v>
      </c>
      <c r="B407" s="8"/>
      <c r="C407" s="12">
        <f t="shared" ref="C407:G422" si="14">+C337*$M$2</f>
        <v>682.64</v>
      </c>
      <c r="D407" s="12">
        <f t="shared" si="14"/>
        <v>669.03666666666663</v>
      </c>
      <c r="E407" s="12">
        <f t="shared" si="14"/>
        <v>630.61166666666668</v>
      </c>
      <c r="F407" s="12">
        <f t="shared" si="14"/>
        <v>575.13833333333332</v>
      </c>
      <c r="G407" s="12">
        <f t="shared" si="14"/>
        <v>528.76333333333332</v>
      </c>
    </row>
    <row r="408" spans="1:7" hidden="1" x14ac:dyDescent="0.15">
      <c r="A408" s="5">
        <v>67</v>
      </c>
      <c r="B408" s="8"/>
      <c r="C408" s="12">
        <f t="shared" si="14"/>
        <v>736.96500000000003</v>
      </c>
      <c r="D408" s="12">
        <f t="shared" si="14"/>
        <v>722.125</v>
      </c>
      <c r="E408" s="12">
        <f t="shared" si="14"/>
        <v>680.69666666666672</v>
      </c>
      <c r="F408" s="12">
        <f t="shared" si="14"/>
        <v>620.63</v>
      </c>
      <c r="G408" s="12">
        <f t="shared" si="14"/>
        <v>571.07500000000005</v>
      </c>
    </row>
    <row r="409" spans="1:7" hidden="1" x14ac:dyDescent="0.15">
      <c r="A409" s="5">
        <v>68</v>
      </c>
      <c r="B409" s="8"/>
      <c r="C409" s="12">
        <f t="shared" si="14"/>
        <v>799.68166666666662</v>
      </c>
      <c r="D409" s="12">
        <f t="shared" si="14"/>
        <v>783.34</v>
      </c>
      <c r="E409" s="12">
        <f t="shared" si="14"/>
        <v>738.29</v>
      </c>
      <c r="F409" s="12">
        <f t="shared" si="14"/>
        <v>673.45333333333338</v>
      </c>
      <c r="G409" s="12">
        <f t="shared" si="14"/>
        <v>619.48166666666668</v>
      </c>
    </row>
    <row r="410" spans="1:7" hidden="1" x14ac:dyDescent="0.15">
      <c r="A410" s="5">
        <v>69</v>
      </c>
      <c r="B410" s="8"/>
      <c r="C410" s="12">
        <f t="shared" si="14"/>
        <v>872.46833333333336</v>
      </c>
      <c r="D410" s="12">
        <f t="shared" si="14"/>
        <v>855.24333333333334</v>
      </c>
      <c r="E410" s="12">
        <f t="shared" si="14"/>
        <v>806.04166666666663</v>
      </c>
      <c r="F410" s="12">
        <f t="shared" si="14"/>
        <v>734.75666666666666</v>
      </c>
      <c r="G410" s="12">
        <f t="shared" si="14"/>
        <v>676.36833333333334</v>
      </c>
    </row>
    <row r="411" spans="1:7" hidden="1" x14ac:dyDescent="0.15">
      <c r="A411" s="5">
        <v>70</v>
      </c>
      <c r="B411" s="8"/>
      <c r="C411" s="12">
        <f t="shared" si="14"/>
        <v>957.00333333333333</v>
      </c>
      <c r="D411" s="12">
        <f t="shared" si="14"/>
        <v>937.74666666666667</v>
      </c>
      <c r="E411" s="12">
        <f t="shared" si="14"/>
        <v>876.26666666666665</v>
      </c>
      <c r="F411" s="12">
        <f t="shared" si="14"/>
        <v>806.04166666666663</v>
      </c>
      <c r="G411" s="12">
        <f t="shared" si="14"/>
        <v>752.6</v>
      </c>
    </row>
    <row r="412" spans="1:7" hidden="1" x14ac:dyDescent="0.15">
      <c r="A412" s="5">
        <v>71</v>
      </c>
      <c r="B412" s="8"/>
      <c r="C412" s="12">
        <f t="shared" si="14"/>
        <v>1054.0816666666667</v>
      </c>
      <c r="D412" s="12">
        <f t="shared" si="14"/>
        <v>1032.7049999999999</v>
      </c>
      <c r="E412" s="12">
        <f t="shared" si="14"/>
        <v>973.08</v>
      </c>
      <c r="F412" s="12">
        <f t="shared" si="14"/>
        <v>887.39666666666665</v>
      </c>
      <c r="G412" s="12">
        <f t="shared" si="14"/>
        <v>828.74333333333334</v>
      </c>
    </row>
    <row r="413" spans="1:7" hidden="1" x14ac:dyDescent="0.15">
      <c r="A413" s="5">
        <v>72</v>
      </c>
      <c r="B413" s="8"/>
      <c r="C413" s="12">
        <f t="shared" si="14"/>
        <v>1166.0883333333334</v>
      </c>
      <c r="D413" s="12">
        <f t="shared" si="14"/>
        <v>1142.415</v>
      </c>
      <c r="E413" s="12">
        <f t="shared" si="14"/>
        <v>1076.7833333333333</v>
      </c>
      <c r="F413" s="12">
        <f t="shared" si="14"/>
        <v>982.00166666666667</v>
      </c>
      <c r="G413" s="12">
        <f t="shared" si="14"/>
        <v>917.51833333333332</v>
      </c>
    </row>
    <row r="414" spans="1:7" hidden="1" x14ac:dyDescent="0.15">
      <c r="A414" s="5">
        <v>73</v>
      </c>
      <c r="B414" s="8"/>
      <c r="C414" s="12">
        <f t="shared" si="14"/>
        <v>1294.8783333333333</v>
      </c>
      <c r="D414" s="12">
        <f t="shared" si="14"/>
        <v>1268.4666666666667</v>
      </c>
      <c r="E414" s="12">
        <f t="shared" si="14"/>
        <v>1196.1216666666667</v>
      </c>
      <c r="F414" s="12">
        <f t="shared" si="14"/>
        <v>1090.3866666666668</v>
      </c>
      <c r="G414" s="12">
        <f t="shared" si="14"/>
        <v>1018.2183333333334</v>
      </c>
    </row>
    <row r="415" spans="1:7" hidden="1" x14ac:dyDescent="0.15">
      <c r="A415" s="5">
        <v>74</v>
      </c>
      <c r="B415" s="8"/>
      <c r="C415" s="12">
        <f t="shared" si="14"/>
        <v>1443.6316666666667</v>
      </c>
      <c r="D415" s="12">
        <f t="shared" si="14"/>
        <v>1414.3050000000001</v>
      </c>
      <c r="E415" s="12">
        <f t="shared" si="14"/>
        <v>1333.3033333333333</v>
      </c>
      <c r="F415" s="12">
        <f t="shared" si="14"/>
        <v>1215.6433333333334</v>
      </c>
      <c r="G415" s="12">
        <f t="shared" si="14"/>
        <v>1135.7016666666666</v>
      </c>
    </row>
    <row r="416" spans="1:7" hidden="1" x14ac:dyDescent="0.15">
      <c r="A416" s="5">
        <v>75</v>
      </c>
      <c r="B416" s="8"/>
      <c r="C416" s="12">
        <f t="shared" si="14"/>
        <v>1614.115</v>
      </c>
      <c r="D416" s="12">
        <f t="shared" si="14"/>
        <v>1581.6966666666667</v>
      </c>
      <c r="E416" s="12">
        <f t="shared" si="14"/>
        <v>1484.7950000000001</v>
      </c>
      <c r="F416" s="12">
        <f t="shared" si="14"/>
        <v>1359.2733333333333</v>
      </c>
      <c r="G416" s="12">
        <f t="shared" si="14"/>
        <v>1277.0350000000001</v>
      </c>
    </row>
    <row r="417" spans="1:17" hidden="1" x14ac:dyDescent="0.15">
      <c r="A417" s="5">
        <v>76</v>
      </c>
      <c r="B417" s="8"/>
      <c r="C417" s="12">
        <f t="shared" si="14"/>
        <v>1809.8616666666667</v>
      </c>
      <c r="D417" s="12">
        <f t="shared" si="14"/>
        <v>1773.4683333333332</v>
      </c>
      <c r="E417" s="12">
        <f t="shared" si="14"/>
        <v>1670.1183333333333</v>
      </c>
      <c r="F417" s="12">
        <f t="shared" si="14"/>
        <v>1524.0150000000001</v>
      </c>
      <c r="G417" s="12">
        <f t="shared" si="14"/>
        <v>1432.5016666666666</v>
      </c>
    </row>
    <row r="418" spans="1:17" hidden="1" x14ac:dyDescent="0.15">
      <c r="A418" s="5">
        <v>77</v>
      </c>
      <c r="B418" s="8"/>
      <c r="C418" s="12">
        <f t="shared" si="14"/>
        <v>2032.9033333333334</v>
      </c>
      <c r="D418" s="12">
        <f t="shared" si="14"/>
        <v>1992.0050000000001</v>
      </c>
      <c r="E418" s="12">
        <f t="shared" si="14"/>
        <v>1877.4366666666667</v>
      </c>
      <c r="F418" s="12">
        <f t="shared" si="14"/>
        <v>1711.9883333333332</v>
      </c>
      <c r="G418" s="12">
        <f t="shared" si="14"/>
        <v>1608.7266666666667</v>
      </c>
    </row>
    <row r="419" spans="1:17" hidden="1" x14ac:dyDescent="0.15">
      <c r="A419" s="5">
        <v>78</v>
      </c>
      <c r="B419" s="8"/>
      <c r="C419" s="12">
        <f t="shared" si="14"/>
        <v>2284.2116666666666</v>
      </c>
      <c r="D419" s="12">
        <f t="shared" si="14"/>
        <v>2237.8366666666666</v>
      </c>
      <c r="E419" s="12">
        <f t="shared" si="14"/>
        <v>2109.4</v>
      </c>
      <c r="F419" s="12">
        <f t="shared" si="14"/>
        <v>1923.0166666666667</v>
      </c>
      <c r="G419" s="12">
        <f t="shared" si="14"/>
        <v>1807.5650000000001</v>
      </c>
    </row>
    <row r="420" spans="1:17" hidden="1" x14ac:dyDescent="0.15">
      <c r="A420" s="5">
        <v>79</v>
      </c>
      <c r="B420" s="8"/>
      <c r="C420" s="12">
        <f t="shared" si="14"/>
        <v>2566.3483333333334</v>
      </c>
      <c r="D420" s="12">
        <f t="shared" si="14"/>
        <v>2514.7616666666668</v>
      </c>
      <c r="E420" s="12">
        <f t="shared" si="14"/>
        <v>2370.2483333333334</v>
      </c>
      <c r="F420" s="12">
        <f t="shared" si="14"/>
        <v>2161.0749999999998</v>
      </c>
      <c r="G420" s="12">
        <f t="shared" si="14"/>
        <v>2030.8716666666667</v>
      </c>
    </row>
    <row r="421" spans="1:17" hidden="1" x14ac:dyDescent="0.15">
      <c r="A421" s="5">
        <v>80</v>
      </c>
      <c r="B421" s="8" t="s">
        <v>3</v>
      </c>
      <c r="C421" s="12">
        <f t="shared" si="14"/>
        <v>2904.1350000000002</v>
      </c>
      <c r="D421" s="12">
        <f t="shared" si="14"/>
        <v>2845.4816666666666</v>
      </c>
      <c r="E421" s="12">
        <f t="shared" si="14"/>
        <v>2681.7116666666666</v>
      </c>
      <c r="F421" s="12">
        <f t="shared" si="14"/>
        <v>2445.5966666666668</v>
      </c>
      <c r="G421" s="12">
        <f t="shared" si="14"/>
        <v>2297.9916666666668</v>
      </c>
    </row>
    <row r="422" spans="1:17" hidden="1" x14ac:dyDescent="0.15">
      <c r="A422" s="5">
        <v>1</v>
      </c>
      <c r="B422" s="8" t="s">
        <v>4</v>
      </c>
      <c r="C422" s="12">
        <f t="shared" si="14"/>
        <v>85.771666666666661</v>
      </c>
      <c r="D422" s="12">
        <f t="shared" si="14"/>
        <v>84.27</v>
      </c>
      <c r="E422" s="12">
        <f t="shared" si="14"/>
        <v>79.146666666666661</v>
      </c>
      <c r="F422" s="12">
        <f t="shared" si="14"/>
        <v>72.256666666666661</v>
      </c>
      <c r="G422" s="12">
        <f t="shared" si="14"/>
        <v>43.018333333333331</v>
      </c>
    </row>
    <row r="423" spans="1:17" hidden="1" x14ac:dyDescent="0.15">
      <c r="A423" s="5">
        <v>2</v>
      </c>
      <c r="B423" s="8" t="s">
        <v>1</v>
      </c>
      <c r="C423" s="12">
        <f t="shared" ref="C423:G424" si="15">+C353*$M$2</f>
        <v>144.51333333333332</v>
      </c>
      <c r="D423" s="12">
        <f t="shared" si="15"/>
        <v>141.86333333333334</v>
      </c>
      <c r="E423" s="12">
        <f t="shared" si="15"/>
        <v>133.56</v>
      </c>
      <c r="F423" s="12">
        <f t="shared" si="15"/>
        <v>121.9</v>
      </c>
      <c r="G423" s="12">
        <f t="shared" si="15"/>
        <v>63.423333333333332</v>
      </c>
    </row>
    <row r="424" spans="1:17" hidden="1" x14ac:dyDescent="0.15">
      <c r="A424" s="5">
        <v>3</v>
      </c>
      <c r="B424" s="8" t="s">
        <v>5</v>
      </c>
      <c r="C424" s="12">
        <f t="shared" si="15"/>
        <v>212.44166666666666</v>
      </c>
      <c r="D424" s="12">
        <f t="shared" si="15"/>
        <v>208.11333333333334</v>
      </c>
      <c r="E424" s="12">
        <f t="shared" si="15"/>
        <v>195.92333333333335</v>
      </c>
      <c r="F424" s="12">
        <f t="shared" si="15"/>
        <v>178.875</v>
      </c>
      <c r="G424" s="12">
        <f t="shared" si="15"/>
        <v>91.513333333333335</v>
      </c>
    </row>
    <row r="425" spans="1:17" ht="14" hidden="1" thickBot="1" x14ac:dyDescent="0.2"/>
    <row r="426" spans="1:17" ht="18" hidden="1" x14ac:dyDescent="0.2">
      <c r="A426" s="459" t="s">
        <v>13</v>
      </c>
      <c r="B426" s="460"/>
      <c r="C426" s="460"/>
      <c r="D426" s="460"/>
      <c r="E426" s="460"/>
      <c r="F426" s="460"/>
      <c r="G426" s="460"/>
      <c r="H426" s="251"/>
      <c r="I426" s="252"/>
      <c r="J426" s="252"/>
    </row>
    <row r="427" spans="1:17" ht="18" hidden="1" x14ac:dyDescent="0.2">
      <c r="A427" s="455" t="s">
        <v>12</v>
      </c>
      <c r="B427" s="456"/>
      <c r="C427" s="456"/>
      <c r="D427" s="456"/>
      <c r="E427" s="456"/>
      <c r="F427" s="456"/>
      <c r="G427" s="456"/>
      <c r="H427" s="251"/>
      <c r="I427" s="252"/>
      <c r="J427" s="252"/>
    </row>
    <row r="428" spans="1:17" ht="18" hidden="1" x14ac:dyDescent="0.2">
      <c r="A428" s="457" t="s">
        <v>0</v>
      </c>
      <c r="B428" s="458"/>
      <c r="C428" s="458"/>
      <c r="D428" s="458"/>
      <c r="E428" s="458"/>
      <c r="F428" s="458"/>
      <c r="G428" s="458"/>
      <c r="H428" s="251"/>
      <c r="I428" s="252"/>
      <c r="J428" s="252"/>
    </row>
    <row r="429" spans="1:17" hidden="1" x14ac:dyDescent="0.15">
      <c r="A429" s="5" t="s">
        <v>2</v>
      </c>
      <c r="B429" s="6" t="s">
        <v>2</v>
      </c>
      <c r="C429" s="253" t="s">
        <v>14</v>
      </c>
      <c r="D429" s="253" t="s">
        <v>15</v>
      </c>
      <c r="E429" s="253" t="s">
        <v>16</v>
      </c>
      <c r="F429" s="253" t="s">
        <v>17</v>
      </c>
      <c r="G429" s="253" t="s">
        <v>18</v>
      </c>
      <c r="H429" s="253" t="s">
        <v>19</v>
      </c>
      <c r="I429" s="253"/>
      <c r="J429" s="253"/>
    </row>
    <row r="430" spans="1:17" ht="14" hidden="1" x14ac:dyDescent="0.15">
      <c r="A430" s="5">
        <v>18</v>
      </c>
      <c r="B430" s="13">
        <v>-24</v>
      </c>
      <c r="C430" s="189">
        <f>L430*85%</f>
        <v>3657.5499999999997</v>
      </c>
      <c r="D430" s="189">
        <f t="shared" ref="D430:H445" si="16">M430*85%</f>
        <v>3091.45</v>
      </c>
      <c r="E430" s="189">
        <f t="shared" si="16"/>
        <v>2420.7999999999997</v>
      </c>
      <c r="F430" s="189">
        <f t="shared" si="16"/>
        <v>1757.8</v>
      </c>
      <c r="G430" s="189">
        <f t="shared" si="16"/>
        <v>1402.5</v>
      </c>
      <c r="H430" s="189">
        <f t="shared" si="16"/>
        <v>1060.8</v>
      </c>
      <c r="I430" s="204"/>
      <c r="J430" s="204"/>
      <c r="K430" s="4"/>
      <c r="L430" s="246">
        <v>4303</v>
      </c>
      <c r="M430" s="246">
        <v>3637</v>
      </c>
      <c r="N430" s="246">
        <v>2848</v>
      </c>
      <c r="O430" s="246">
        <v>2068</v>
      </c>
      <c r="P430" s="246">
        <v>1650</v>
      </c>
      <c r="Q430" s="246">
        <v>1248</v>
      </c>
    </row>
    <row r="431" spans="1:17" ht="14" hidden="1" x14ac:dyDescent="0.15">
      <c r="A431" s="5">
        <v>25</v>
      </c>
      <c r="B431" s="13">
        <v>-29</v>
      </c>
      <c r="C431" s="189">
        <f t="shared" ref="C431:H455" si="17">L431*85%</f>
        <v>4057.0499999999997</v>
      </c>
      <c r="D431" s="189">
        <f t="shared" si="16"/>
        <v>3404.25</v>
      </c>
      <c r="E431" s="189">
        <f t="shared" si="16"/>
        <v>2734.45</v>
      </c>
      <c r="F431" s="189">
        <f t="shared" si="16"/>
        <v>1959.25</v>
      </c>
      <c r="G431" s="189">
        <f t="shared" si="16"/>
        <v>1569.95</v>
      </c>
      <c r="H431" s="189">
        <f t="shared" si="16"/>
        <v>1181.5</v>
      </c>
      <c r="I431" s="204"/>
      <c r="J431" s="204"/>
      <c r="K431" s="4"/>
      <c r="L431" s="246">
        <v>4773</v>
      </c>
      <c r="M431" s="246">
        <v>4005</v>
      </c>
      <c r="N431" s="246">
        <v>3217</v>
      </c>
      <c r="O431" s="246">
        <v>2305</v>
      </c>
      <c r="P431" s="246">
        <v>1847</v>
      </c>
      <c r="Q431" s="246">
        <v>1390</v>
      </c>
    </row>
    <row r="432" spans="1:17" ht="14" hidden="1" x14ac:dyDescent="0.15">
      <c r="A432" s="5">
        <v>30</v>
      </c>
      <c r="B432" s="13">
        <v>-34</v>
      </c>
      <c r="C432" s="189">
        <f t="shared" si="17"/>
        <v>4693.7</v>
      </c>
      <c r="D432" s="189">
        <f t="shared" si="16"/>
        <v>3905.75</v>
      </c>
      <c r="E432" s="189">
        <f t="shared" si="16"/>
        <v>3217.25</v>
      </c>
      <c r="F432" s="189">
        <f t="shared" si="16"/>
        <v>2274.6</v>
      </c>
      <c r="G432" s="189">
        <f t="shared" si="16"/>
        <v>1813.05</v>
      </c>
      <c r="H432" s="189">
        <f t="shared" si="16"/>
        <v>1368.5</v>
      </c>
      <c r="I432" s="204"/>
      <c r="J432" s="204"/>
      <c r="K432" s="4"/>
      <c r="L432" s="246">
        <v>5522</v>
      </c>
      <c r="M432" s="246">
        <v>4595</v>
      </c>
      <c r="N432" s="246">
        <v>3785</v>
      </c>
      <c r="O432" s="246">
        <v>2676</v>
      </c>
      <c r="P432" s="246">
        <v>2133</v>
      </c>
      <c r="Q432" s="246">
        <v>1610</v>
      </c>
    </row>
    <row r="433" spans="1:17" ht="14" hidden="1" x14ac:dyDescent="0.15">
      <c r="A433" s="5">
        <v>35</v>
      </c>
      <c r="B433" s="13">
        <v>-39</v>
      </c>
      <c r="C433" s="189">
        <f t="shared" si="17"/>
        <v>5190.95</v>
      </c>
      <c r="D433" s="189">
        <f t="shared" si="16"/>
        <v>4303.55</v>
      </c>
      <c r="E433" s="189">
        <f t="shared" si="16"/>
        <v>3596.35</v>
      </c>
      <c r="F433" s="189">
        <f t="shared" si="16"/>
        <v>2533</v>
      </c>
      <c r="G433" s="189">
        <f t="shared" si="16"/>
        <v>2017.05</v>
      </c>
      <c r="H433" s="189">
        <f t="shared" si="16"/>
        <v>1520.6499999999999</v>
      </c>
      <c r="I433" s="204"/>
      <c r="J433" s="204"/>
      <c r="K433" s="4"/>
      <c r="L433" s="246">
        <v>6107</v>
      </c>
      <c r="M433" s="246">
        <v>5063</v>
      </c>
      <c r="N433" s="246">
        <v>4231</v>
      </c>
      <c r="O433" s="246">
        <v>2980</v>
      </c>
      <c r="P433" s="246">
        <v>2373</v>
      </c>
      <c r="Q433" s="246">
        <v>1789</v>
      </c>
    </row>
    <row r="434" spans="1:17" ht="14" hidden="1" x14ac:dyDescent="0.15">
      <c r="A434" s="5">
        <v>40</v>
      </c>
      <c r="B434" s="13">
        <v>-44</v>
      </c>
      <c r="C434" s="189">
        <f t="shared" si="17"/>
        <v>5853.0999999999995</v>
      </c>
      <c r="D434" s="189">
        <f t="shared" si="16"/>
        <v>4831.3999999999996</v>
      </c>
      <c r="E434" s="189">
        <f t="shared" si="16"/>
        <v>4104.6499999999996</v>
      </c>
      <c r="F434" s="189">
        <f t="shared" si="16"/>
        <v>2862.7999999999997</v>
      </c>
      <c r="G434" s="189">
        <f t="shared" si="16"/>
        <v>2287.35</v>
      </c>
      <c r="H434" s="189">
        <f t="shared" si="16"/>
        <v>1716.1499999999999</v>
      </c>
      <c r="I434" s="204"/>
      <c r="J434" s="204"/>
      <c r="K434" s="4"/>
      <c r="L434" s="246">
        <v>6886</v>
      </c>
      <c r="M434" s="246">
        <v>5684</v>
      </c>
      <c r="N434" s="246">
        <v>4829</v>
      </c>
      <c r="O434" s="246">
        <v>3368</v>
      </c>
      <c r="P434" s="246">
        <v>2691</v>
      </c>
      <c r="Q434" s="246">
        <v>2019</v>
      </c>
    </row>
    <row r="435" spans="1:17" ht="14" hidden="1" x14ac:dyDescent="0.15">
      <c r="A435" s="5">
        <v>45</v>
      </c>
      <c r="B435" s="13">
        <v>-49</v>
      </c>
      <c r="C435" s="189">
        <f t="shared" si="17"/>
        <v>6786.4</v>
      </c>
      <c r="D435" s="189">
        <f t="shared" si="16"/>
        <v>5566.65</v>
      </c>
      <c r="E435" s="189">
        <f t="shared" si="16"/>
        <v>4815.25</v>
      </c>
      <c r="F435" s="189">
        <f t="shared" si="16"/>
        <v>3338.7999999999997</v>
      </c>
      <c r="G435" s="189">
        <f t="shared" si="16"/>
        <v>2658.7999999999997</v>
      </c>
      <c r="H435" s="189">
        <f t="shared" si="16"/>
        <v>1996.6499999999999</v>
      </c>
      <c r="I435" s="204"/>
      <c r="J435" s="204"/>
      <c r="K435" s="4"/>
      <c r="L435" s="246">
        <v>7984</v>
      </c>
      <c r="M435" s="246">
        <v>6549</v>
      </c>
      <c r="N435" s="246">
        <v>5665</v>
      </c>
      <c r="O435" s="246">
        <v>3928</v>
      </c>
      <c r="P435" s="246">
        <v>3128</v>
      </c>
      <c r="Q435" s="246">
        <v>2349</v>
      </c>
    </row>
    <row r="436" spans="1:17" ht="14" hidden="1" x14ac:dyDescent="0.15">
      <c r="A436" s="5">
        <v>50</v>
      </c>
      <c r="B436" s="13">
        <v>-54</v>
      </c>
      <c r="C436" s="189">
        <f t="shared" si="17"/>
        <v>7430.7</v>
      </c>
      <c r="D436" s="189">
        <f t="shared" si="16"/>
        <v>6068.15</v>
      </c>
      <c r="E436" s="189">
        <f t="shared" si="16"/>
        <v>5303.15</v>
      </c>
      <c r="F436" s="189">
        <f t="shared" si="16"/>
        <v>3657.5499999999997</v>
      </c>
      <c r="G436" s="189">
        <f t="shared" si="16"/>
        <v>2917.2</v>
      </c>
      <c r="H436" s="189">
        <f t="shared" si="16"/>
        <v>2183.65</v>
      </c>
      <c r="I436" s="204"/>
      <c r="J436" s="204"/>
      <c r="K436" s="4"/>
      <c r="L436" s="246">
        <v>8742</v>
      </c>
      <c r="M436" s="246">
        <v>7139</v>
      </c>
      <c r="N436" s="246">
        <v>6239</v>
      </c>
      <c r="O436" s="246">
        <v>4303</v>
      </c>
      <c r="P436" s="246">
        <v>3432</v>
      </c>
      <c r="Q436" s="246">
        <v>2569</v>
      </c>
    </row>
    <row r="437" spans="1:17" ht="14" hidden="1" x14ac:dyDescent="0.15">
      <c r="A437" s="5">
        <v>55</v>
      </c>
      <c r="B437" s="13">
        <v>-59</v>
      </c>
      <c r="C437" s="189">
        <f t="shared" si="17"/>
        <v>8782.1999999999989</v>
      </c>
      <c r="D437" s="189">
        <f t="shared" si="16"/>
        <v>7136.5999999999995</v>
      </c>
      <c r="E437" s="189">
        <f t="shared" si="16"/>
        <v>6334.2</v>
      </c>
      <c r="F437" s="189">
        <f t="shared" si="16"/>
        <v>4339.25</v>
      </c>
      <c r="G437" s="189">
        <f t="shared" si="16"/>
        <v>3465.45</v>
      </c>
      <c r="H437" s="189">
        <f t="shared" si="16"/>
        <v>2584.85</v>
      </c>
      <c r="I437" s="204"/>
      <c r="J437" s="204"/>
      <c r="K437" s="4"/>
      <c r="L437" s="246">
        <v>10332</v>
      </c>
      <c r="M437" s="246">
        <v>8396</v>
      </c>
      <c r="N437" s="246">
        <v>7452</v>
      </c>
      <c r="O437" s="246">
        <v>5105</v>
      </c>
      <c r="P437" s="246">
        <v>4077</v>
      </c>
      <c r="Q437" s="246">
        <v>3041</v>
      </c>
    </row>
    <row r="438" spans="1:17" ht="14" hidden="1" x14ac:dyDescent="0.15">
      <c r="A438" s="5">
        <v>60</v>
      </c>
      <c r="B438" s="8"/>
      <c r="C438" s="189">
        <f t="shared" si="17"/>
        <v>9259.0499999999993</v>
      </c>
      <c r="D438" s="189">
        <f t="shared" si="16"/>
        <v>7471.5</v>
      </c>
      <c r="E438" s="189">
        <f t="shared" si="16"/>
        <v>6770.25</v>
      </c>
      <c r="F438" s="189">
        <f t="shared" si="16"/>
        <v>4598.5</v>
      </c>
      <c r="G438" s="189">
        <f t="shared" si="16"/>
        <v>3663.5</v>
      </c>
      <c r="H438" s="189">
        <f t="shared" si="16"/>
        <v>2736.15</v>
      </c>
      <c r="I438" s="204"/>
      <c r="J438" s="204"/>
      <c r="K438" s="4"/>
      <c r="L438" s="246">
        <v>10893</v>
      </c>
      <c r="M438" s="246">
        <v>8790</v>
      </c>
      <c r="N438" s="246">
        <v>7965</v>
      </c>
      <c r="O438" s="246">
        <v>5410</v>
      </c>
      <c r="P438" s="246">
        <v>4310</v>
      </c>
      <c r="Q438" s="246">
        <v>3219</v>
      </c>
    </row>
    <row r="439" spans="1:17" ht="14" hidden="1" x14ac:dyDescent="0.15">
      <c r="A439" s="5">
        <v>61</v>
      </c>
      <c r="B439" s="8"/>
      <c r="C439" s="189">
        <f t="shared" si="17"/>
        <v>10421.85</v>
      </c>
      <c r="D439" s="189">
        <f t="shared" si="16"/>
        <v>8417.5499999999993</v>
      </c>
      <c r="E439" s="189">
        <f t="shared" si="16"/>
        <v>7616</v>
      </c>
      <c r="F439" s="189">
        <f t="shared" si="16"/>
        <v>5179.05</v>
      </c>
      <c r="G439" s="189">
        <f t="shared" si="16"/>
        <v>4129.3</v>
      </c>
      <c r="H439" s="189">
        <f t="shared" si="16"/>
        <v>3088.0499999999997</v>
      </c>
      <c r="I439" s="204"/>
      <c r="J439" s="204"/>
      <c r="K439" s="4"/>
      <c r="L439" s="246">
        <v>12261</v>
      </c>
      <c r="M439" s="246">
        <v>9903</v>
      </c>
      <c r="N439" s="246">
        <v>8960</v>
      </c>
      <c r="O439" s="246">
        <v>6093</v>
      </c>
      <c r="P439" s="246">
        <v>4858</v>
      </c>
      <c r="Q439" s="246">
        <v>3633</v>
      </c>
    </row>
    <row r="440" spans="1:17" ht="14" hidden="1" x14ac:dyDescent="0.15">
      <c r="A440" s="5">
        <v>62</v>
      </c>
      <c r="B440" s="8"/>
      <c r="C440" s="189">
        <f t="shared" si="17"/>
        <v>11593.15</v>
      </c>
      <c r="D440" s="189">
        <f t="shared" si="16"/>
        <v>9357.65</v>
      </c>
      <c r="E440" s="189">
        <f t="shared" si="16"/>
        <v>8470.25</v>
      </c>
      <c r="F440" s="189">
        <f t="shared" si="16"/>
        <v>5759.5999999999995</v>
      </c>
      <c r="G440" s="189">
        <f t="shared" si="16"/>
        <v>4593.3999999999996</v>
      </c>
      <c r="H440" s="189">
        <f t="shared" si="16"/>
        <v>3438.25</v>
      </c>
      <c r="I440" s="204"/>
      <c r="J440" s="204"/>
      <c r="K440" s="4"/>
      <c r="L440" s="246">
        <v>13639</v>
      </c>
      <c r="M440" s="246">
        <v>11009</v>
      </c>
      <c r="N440" s="246">
        <v>9965</v>
      </c>
      <c r="O440" s="246">
        <v>6776</v>
      </c>
      <c r="P440" s="246">
        <v>5404</v>
      </c>
      <c r="Q440" s="246">
        <v>4045</v>
      </c>
    </row>
    <row r="441" spans="1:17" ht="14" hidden="1" x14ac:dyDescent="0.15">
      <c r="A441" s="5">
        <v>63</v>
      </c>
      <c r="B441" s="8"/>
      <c r="C441" s="189">
        <f t="shared" si="17"/>
        <v>12752.55</v>
      </c>
      <c r="D441" s="189">
        <f t="shared" si="16"/>
        <v>10297.75</v>
      </c>
      <c r="E441" s="189">
        <f t="shared" si="16"/>
        <v>9319.4</v>
      </c>
      <c r="F441" s="189">
        <f t="shared" si="16"/>
        <v>6343.55</v>
      </c>
      <c r="G441" s="189">
        <f t="shared" si="16"/>
        <v>5055.8</v>
      </c>
      <c r="H441" s="189">
        <f t="shared" si="16"/>
        <v>3782.5</v>
      </c>
      <c r="I441" s="204"/>
      <c r="J441" s="204"/>
      <c r="K441" s="4"/>
      <c r="L441" s="246">
        <v>15003</v>
      </c>
      <c r="M441" s="246">
        <v>12115</v>
      </c>
      <c r="N441" s="246">
        <v>10964</v>
      </c>
      <c r="O441" s="246">
        <v>7463</v>
      </c>
      <c r="P441" s="246">
        <v>5948</v>
      </c>
      <c r="Q441" s="246">
        <v>4450</v>
      </c>
    </row>
    <row r="442" spans="1:17" ht="14" hidden="1" x14ac:dyDescent="0.15">
      <c r="A442" s="5">
        <v>64</v>
      </c>
      <c r="B442" s="8"/>
      <c r="C442" s="189">
        <f t="shared" si="17"/>
        <v>13915.35</v>
      </c>
      <c r="D442" s="189">
        <f t="shared" si="16"/>
        <v>11243.8</v>
      </c>
      <c r="E442" s="189">
        <f t="shared" si="16"/>
        <v>10171.1</v>
      </c>
      <c r="F442" s="189">
        <f t="shared" si="16"/>
        <v>6920.7</v>
      </c>
      <c r="G442" s="189">
        <f t="shared" si="16"/>
        <v>5519.9</v>
      </c>
      <c r="H442" s="189">
        <f t="shared" si="16"/>
        <v>4129.3</v>
      </c>
      <c r="I442" s="204"/>
      <c r="J442" s="204"/>
      <c r="K442" s="4"/>
      <c r="L442" s="246">
        <v>16371</v>
      </c>
      <c r="M442" s="246">
        <v>13228</v>
      </c>
      <c r="N442" s="246">
        <v>11966</v>
      </c>
      <c r="O442" s="246">
        <v>8142</v>
      </c>
      <c r="P442" s="246">
        <v>6494</v>
      </c>
      <c r="Q442" s="246">
        <v>4858</v>
      </c>
    </row>
    <row r="443" spans="1:17" ht="14" hidden="1" x14ac:dyDescent="0.15">
      <c r="A443" s="5">
        <v>65</v>
      </c>
      <c r="B443" s="8"/>
      <c r="C443" s="189">
        <f t="shared" si="17"/>
        <v>13973.15</v>
      </c>
      <c r="D443" s="189">
        <f t="shared" si="16"/>
        <v>11252.3</v>
      </c>
      <c r="E443" s="189">
        <f t="shared" si="16"/>
        <v>10273.1</v>
      </c>
      <c r="F443" s="189">
        <f t="shared" si="16"/>
        <v>6961.5</v>
      </c>
      <c r="G443" s="189">
        <f t="shared" si="16"/>
        <v>5551.3499999999995</v>
      </c>
      <c r="H443" s="189">
        <f t="shared" si="16"/>
        <v>4145.45</v>
      </c>
      <c r="I443" s="204"/>
      <c r="J443" s="204"/>
      <c r="K443" s="4"/>
      <c r="L443" s="246">
        <v>16439</v>
      </c>
      <c r="M443" s="246">
        <v>13238</v>
      </c>
      <c r="N443" s="246">
        <v>12086</v>
      </c>
      <c r="O443" s="246">
        <v>8190</v>
      </c>
      <c r="P443" s="246">
        <v>6531</v>
      </c>
      <c r="Q443" s="246">
        <v>4877</v>
      </c>
    </row>
    <row r="444" spans="1:17" ht="14" hidden="1" x14ac:dyDescent="0.15">
      <c r="A444" s="5">
        <v>66</v>
      </c>
      <c r="B444" s="8"/>
      <c r="C444" s="189">
        <f t="shared" si="17"/>
        <v>14028.4</v>
      </c>
      <c r="D444" s="189">
        <f t="shared" si="16"/>
        <v>11264.199999999999</v>
      </c>
      <c r="E444" s="189">
        <f t="shared" si="16"/>
        <v>10362.35</v>
      </c>
      <c r="F444" s="189">
        <f t="shared" si="16"/>
        <v>7006.55</v>
      </c>
      <c r="G444" s="189">
        <f t="shared" si="16"/>
        <v>5577.7</v>
      </c>
      <c r="H444" s="189">
        <f t="shared" si="16"/>
        <v>4153.0999999999995</v>
      </c>
      <c r="I444" s="204"/>
      <c r="J444" s="204"/>
      <c r="K444" s="4"/>
      <c r="L444" s="246">
        <v>16504</v>
      </c>
      <c r="M444" s="246">
        <v>13252</v>
      </c>
      <c r="N444" s="246">
        <v>12191</v>
      </c>
      <c r="O444" s="246">
        <v>8243</v>
      </c>
      <c r="P444" s="246">
        <v>6562</v>
      </c>
      <c r="Q444" s="246">
        <v>4886</v>
      </c>
    </row>
    <row r="445" spans="1:17" ht="14" hidden="1" x14ac:dyDescent="0.15">
      <c r="A445" s="5">
        <v>67</v>
      </c>
      <c r="B445" s="8"/>
      <c r="C445" s="189">
        <f t="shared" si="17"/>
        <v>15594.949999999999</v>
      </c>
      <c r="D445" s="189">
        <f t="shared" si="16"/>
        <v>12517.1</v>
      </c>
      <c r="E445" s="189">
        <f t="shared" si="16"/>
        <v>11521.75</v>
      </c>
      <c r="F445" s="189">
        <f t="shared" si="16"/>
        <v>7789.4</v>
      </c>
      <c r="G445" s="189">
        <f t="shared" si="16"/>
        <v>6206.7</v>
      </c>
      <c r="H445" s="189">
        <f t="shared" si="16"/>
        <v>4623.1499999999996</v>
      </c>
      <c r="I445" s="204"/>
      <c r="J445" s="204"/>
      <c r="K445" s="4"/>
      <c r="L445" s="246">
        <v>18347</v>
      </c>
      <c r="M445" s="246">
        <v>14726</v>
      </c>
      <c r="N445" s="246">
        <v>13555</v>
      </c>
      <c r="O445" s="246">
        <v>9164</v>
      </c>
      <c r="P445" s="246">
        <v>7302</v>
      </c>
      <c r="Q445" s="246">
        <v>5439</v>
      </c>
    </row>
    <row r="446" spans="1:17" ht="14" hidden="1" x14ac:dyDescent="0.15">
      <c r="A446" s="5">
        <v>68</v>
      </c>
      <c r="B446" s="8"/>
      <c r="C446" s="189">
        <f t="shared" si="17"/>
        <v>17163.2</v>
      </c>
      <c r="D446" s="189">
        <f t="shared" si="17"/>
        <v>13784.449999999999</v>
      </c>
      <c r="E446" s="189">
        <f t="shared" si="17"/>
        <v>12679.449999999999</v>
      </c>
      <c r="F446" s="189">
        <f t="shared" si="17"/>
        <v>8566.2999999999993</v>
      </c>
      <c r="G446" s="189">
        <f t="shared" si="17"/>
        <v>6829.75</v>
      </c>
      <c r="H446" s="189">
        <f t="shared" si="17"/>
        <v>5092.3499999999995</v>
      </c>
      <c r="I446" s="204"/>
      <c r="J446" s="204"/>
      <c r="K446" s="4"/>
      <c r="L446" s="246">
        <v>20192</v>
      </c>
      <c r="M446" s="246">
        <v>16217</v>
      </c>
      <c r="N446" s="246">
        <v>14917</v>
      </c>
      <c r="O446" s="246">
        <v>10078</v>
      </c>
      <c r="P446" s="246">
        <v>8035</v>
      </c>
      <c r="Q446" s="246">
        <v>5991</v>
      </c>
    </row>
    <row r="447" spans="1:17" ht="14" hidden="1" x14ac:dyDescent="0.15">
      <c r="A447" s="5">
        <v>69</v>
      </c>
      <c r="B447" s="8"/>
      <c r="C447" s="189">
        <f t="shared" si="17"/>
        <v>17943.5</v>
      </c>
      <c r="D447" s="189">
        <f t="shared" si="17"/>
        <v>14402.4</v>
      </c>
      <c r="E447" s="189">
        <f t="shared" si="17"/>
        <v>13259.15</v>
      </c>
      <c r="F447" s="189">
        <f t="shared" si="17"/>
        <v>8962.4</v>
      </c>
      <c r="G447" s="189">
        <f t="shared" si="17"/>
        <v>7133.2</v>
      </c>
      <c r="H447" s="189">
        <f t="shared" si="17"/>
        <v>5328.65</v>
      </c>
      <c r="I447" s="204"/>
      <c r="J447" s="204"/>
      <c r="K447" s="4"/>
      <c r="L447" s="246">
        <v>21110</v>
      </c>
      <c r="M447" s="246">
        <v>16944</v>
      </c>
      <c r="N447" s="246">
        <v>15599</v>
      </c>
      <c r="O447" s="246">
        <v>10544</v>
      </c>
      <c r="P447" s="246">
        <v>8392</v>
      </c>
      <c r="Q447" s="246">
        <v>6269</v>
      </c>
    </row>
    <row r="448" spans="1:17" ht="14" hidden="1" x14ac:dyDescent="0.15">
      <c r="A448" s="5">
        <v>70</v>
      </c>
      <c r="B448" s="8"/>
      <c r="C448" s="189">
        <f t="shared" si="17"/>
        <v>18071</v>
      </c>
      <c r="D448" s="189">
        <f t="shared" si="17"/>
        <v>14435.55</v>
      </c>
      <c r="E448" s="189">
        <f t="shared" si="17"/>
        <v>13485.25</v>
      </c>
      <c r="F448" s="189">
        <f t="shared" si="17"/>
        <v>9058.4499999999989</v>
      </c>
      <c r="G448" s="189">
        <f t="shared" si="17"/>
        <v>7211.4</v>
      </c>
      <c r="H448" s="189">
        <f t="shared" si="17"/>
        <v>5355.8499999999995</v>
      </c>
      <c r="I448" s="204"/>
      <c r="J448" s="204"/>
      <c r="K448" s="4"/>
      <c r="L448" s="246">
        <v>21260</v>
      </c>
      <c r="M448" s="246">
        <v>16983</v>
      </c>
      <c r="N448" s="246">
        <v>15865</v>
      </c>
      <c r="O448" s="246">
        <v>10657</v>
      </c>
      <c r="P448" s="246">
        <v>8484</v>
      </c>
      <c r="Q448" s="246">
        <v>6301</v>
      </c>
    </row>
    <row r="449" spans="1:17" ht="14" hidden="1" x14ac:dyDescent="0.15">
      <c r="A449" s="5">
        <v>71</v>
      </c>
      <c r="B449" s="8"/>
      <c r="C449" s="189">
        <f t="shared" si="17"/>
        <v>20337.099999999999</v>
      </c>
      <c r="D449" s="189">
        <f t="shared" si="17"/>
        <v>16243.5</v>
      </c>
      <c r="E449" s="189">
        <f t="shared" si="17"/>
        <v>15171.65</v>
      </c>
      <c r="F449" s="189">
        <f t="shared" si="17"/>
        <v>10193.199999999999</v>
      </c>
      <c r="G449" s="189">
        <f t="shared" si="17"/>
        <v>8114.95</v>
      </c>
      <c r="H449" s="189">
        <f t="shared" si="17"/>
        <v>6028.2</v>
      </c>
      <c r="I449" s="204"/>
      <c r="J449" s="204"/>
      <c r="K449" s="4"/>
      <c r="L449" s="246">
        <v>23926</v>
      </c>
      <c r="M449" s="246">
        <v>19110</v>
      </c>
      <c r="N449" s="246">
        <v>17849</v>
      </c>
      <c r="O449" s="246">
        <v>11992</v>
      </c>
      <c r="P449" s="246">
        <v>9547</v>
      </c>
      <c r="Q449" s="246">
        <v>7092</v>
      </c>
    </row>
    <row r="450" spans="1:17" ht="14" hidden="1" x14ac:dyDescent="0.15">
      <c r="A450" s="5">
        <v>72</v>
      </c>
      <c r="B450" s="8"/>
      <c r="C450" s="189">
        <f t="shared" si="17"/>
        <v>22600.649999999998</v>
      </c>
      <c r="D450" s="189">
        <f t="shared" si="17"/>
        <v>18054</v>
      </c>
      <c r="E450" s="189">
        <f t="shared" si="17"/>
        <v>16870.8</v>
      </c>
      <c r="F450" s="189">
        <f t="shared" si="17"/>
        <v>11330.5</v>
      </c>
      <c r="G450" s="189">
        <f t="shared" si="17"/>
        <v>9019.35</v>
      </c>
      <c r="H450" s="189">
        <f t="shared" si="17"/>
        <v>6705.65</v>
      </c>
      <c r="I450" s="204"/>
      <c r="J450" s="204"/>
      <c r="K450" s="4"/>
      <c r="L450" s="246">
        <v>26589</v>
      </c>
      <c r="M450" s="246">
        <v>21240</v>
      </c>
      <c r="N450" s="246">
        <v>19848</v>
      </c>
      <c r="O450" s="246">
        <v>13330</v>
      </c>
      <c r="P450" s="246">
        <v>10611</v>
      </c>
      <c r="Q450" s="246">
        <v>7889</v>
      </c>
    </row>
    <row r="451" spans="1:17" ht="14" hidden="1" x14ac:dyDescent="0.15">
      <c r="A451" s="5">
        <v>73</v>
      </c>
      <c r="B451" s="8"/>
      <c r="C451" s="189">
        <f t="shared" si="17"/>
        <v>24868.45</v>
      </c>
      <c r="D451" s="189">
        <f t="shared" si="17"/>
        <v>19877.25</v>
      </c>
      <c r="E451" s="189">
        <f t="shared" si="17"/>
        <v>18560.599999999999</v>
      </c>
      <c r="F451" s="189">
        <f t="shared" si="17"/>
        <v>12468.65</v>
      </c>
      <c r="G451" s="189">
        <f t="shared" si="17"/>
        <v>9928.85</v>
      </c>
      <c r="H451" s="189">
        <f t="shared" si="17"/>
        <v>7378</v>
      </c>
      <c r="I451" s="204"/>
      <c r="J451" s="204"/>
      <c r="K451" s="4"/>
      <c r="L451" s="246">
        <v>29257</v>
      </c>
      <c r="M451" s="246">
        <v>23385</v>
      </c>
      <c r="N451" s="246">
        <v>21836</v>
      </c>
      <c r="O451" s="246">
        <v>14669</v>
      </c>
      <c r="P451" s="246">
        <v>11681</v>
      </c>
      <c r="Q451" s="246">
        <v>8680</v>
      </c>
    </row>
    <row r="452" spans="1:17" ht="14" hidden="1" x14ac:dyDescent="0.15">
      <c r="A452" s="5">
        <v>74</v>
      </c>
      <c r="B452" s="8"/>
      <c r="C452" s="189">
        <f t="shared" si="17"/>
        <v>27132.85</v>
      </c>
      <c r="D452" s="189">
        <f t="shared" si="17"/>
        <v>21683.5</v>
      </c>
      <c r="E452" s="189">
        <f t="shared" si="17"/>
        <v>20256.349999999999</v>
      </c>
      <c r="F452" s="189">
        <f t="shared" si="17"/>
        <v>13605.1</v>
      </c>
      <c r="G452" s="189">
        <f t="shared" si="17"/>
        <v>10834.1</v>
      </c>
      <c r="H452" s="189">
        <f t="shared" si="17"/>
        <v>8054.5999999999995</v>
      </c>
      <c r="I452" s="204"/>
      <c r="J452" s="204"/>
      <c r="K452" s="4"/>
      <c r="L452" s="246">
        <v>31921</v>
      </c>
      <c r="M452" s="246">
        <v>25510</v>
      </c>
      <c r="N452" s="246">
        <v>23831</v>
      </c>
      <c r="O452" s="246">
        <v>16006</v>
      </c>
      <c r="P452" s="246">
        <v>12746</v>
      </c>
      <c r="Q452" s="246">
        <v>9476</v>
      </c>
    </row>
    <row r="453" spans="1:17" ht="14" hidden="1" x14ac:dyDescent="0.15">
      <c r="A453" s="5">
        <v>75</v>
      </c>
      <c r="B453" s="8" t="s">
        <v>3</v>
      </c>
      <c r="C453" s="189">
        <f t="shared" si="17"/>
        <v>29639.5</v>
      </c>
      <c r="D453" s="189">
        <f t="shared" si="17"/>
        <v>23635.95</v>
      </c>
      <c r="E453" s="189">
        <f t="shared" si="17"/>
        <v>22213.05</v>
      </c>
      <c r="F453" s="189">
        <f t="shared" si="17"/>
        <v>14885.199999999999</v>
      </c>
      <c r="G453" s="189">
        <f t="shared" si="17"/>
        <v>11854.949999999999</v>
      </c>
      <c r="H453" s="189">
        <f t="shared" si="17"/>
        <v>8803.4499999999989</v>
      </c>
      <c r="I453" s="204"/>
      <c r="J453" s="204"/>
      <c r="K453" s="4"/>
      <c r="L453" s="246">
        <v>34870</v>
      </c>
      <c r="M453" s="246">
        <v>27807</v>
      </c>
      <c r="N453" s="246">
        <v>26133</v>
      </c>
      <c r="O453" s="246">
        <v>17512</v>
      </c>
      <c r="P453" s="246">
        <v>13947</v>
      </c>
      <c r="Q453" s="246">
        <v>10357</v>
      </c>
    </row>
    <row r="454" spans="1:17" ht="14" hidden="1" x14ac:dyDescent="0.15">
      <c r="A454" s="5">
        <v>1</v>
      </c>
      <c r="B454" s="8" t="s">
        <v>4</v>
      </c>
      <c r="C454" s="189">
        <f t="shared" si="17"/>
        <v>1666.85</v>
      </c>
      <c r="D454" s="189">
        <f t="shared" si="17"/>
        <v>1501.1</v>
      </c>
      <c r="E454" s="189">
        <f t="shared" si="17"/>
        <v>887.4</v>
      </c>
      <c r="F454" s="189">
        <f t="shared" si="17"/>
        <v>717.4</v>
      </c>
      <c r="G454" s="189">
        <f t="shared" si="17"/>
        <v>571.19999999999993</v>
      </c>
      <c r="H454" s="189">
        <f t="shared" si="17"/>
        <v>422.45</v>
      </c>
      <c r="I454" s="204"/>
      <c r="J454" s="204"/>
      <c r="K454" s="4"/>
      <c r="L454" s="246">
        <v>1961</v>
      </c>
      <c r="M454" s="246">
        <v>1766</v>
      </c>
      <c r="N454" s="246">
        <v>1044</v>
      </c>
      <c r="O454" s="246">
        <v>844</v>
      </c>
      <c r="P454" s="246">
        <v>672</v>
      </c>
      <c r="Q454" s="246">
        <v>497</v>
      </c>
    </row>
    <row r="455" spans="1:17" ht="14" hidden="1" x14ac:dyDescent="0.15">
      <c r="A455" s="5">
        <v>2</v>
      </c>
      <c r="B455" s="8" t="s">
        <v>1</v>
      </c>
      <c r="C455" s="189">
        <f t="shared" si="17"/>
        <v>2736.15</v>
      </c>
      <c r="D455" s="189">
        <f t="shared" si="17"/>
        <v>2532.15</v>
      </c>
      <c r="E455" s="189">
        <f t="shared" si="17"/>
        <v>1319.2</v>
      </c>
      <c r="F455" s="189">
        <f t="shared" si="17"/>
        <v>1123.7</v>
      </c>
      <c r="G455" s="189">
        <f t="shared" si="17"/>
        <v>895.05</v>
      </c>
      <c r="H455" s="189">
        <f t="shared" si="17"/>
        <v>663</v>
      </c>
      <c r="I455" s="204"/>
      <c r="J455" s="204"/>
      <c r="K455" s="4"/>
      <c r="L455" s="246">
        <v>3219</v>
      </c>
      <c r="M455" s="246">
        <v>2979</v>
      </c>
      <c r="N455" s="246">
        <v>1552</v>
      </c>
      <c r="O455" s="246">
        <v>1322</v>
      </c>
      <c r="P455" s="246">
        <v>1053</v>
      </c>
      <c r="Q455" s="246">
        <v>780</v>
      </c>
    </row>
    <row r="456" spans="1:17" ht="14" hidden="1" x14ac:dyDescent="0.15">
      <c r="A456" s="5">
        <v>3</v>
      </c>
      <c r="B456" s="8" t="s">
        <v>5</v>
      </c>
      <c r="C456" s="189">
        <f>L456*85%</f>
        <v>4004.35</v>
      </c>
      <c r="D456" s="189">
        <f t="shared" ref="D456:H456" si="18">M456*85%</f>
        <v>3708.5499999999997</v>
      </c>
      <c r="E456" s="189">
        <f t="shared" si="18"/>
        <v>1893.8</v>
      </c>
      <c r="F456" s="189">
        <f t="shared" si="18"/>
        <v>1632</v>
      </c>
      <c r="G456" s="189">
        <f t="shared" si="18"/>
        <v>1299.6499999999999</v>
      </c>
      <c r="H456" s="189">
        <f t="shared" si="18"/>
        <v>957.94999999999993</v>
      </c>
      <c r="I456" s="204"/>
      <c r="J456" s="204"/>
      <c r="K456" s="4"/>
      <c r="L456" s="246">
        <v>4711</v>
      </c>
      <c r="M456" s="246">
        <v>4363</v>
      </c>
      <c r="N456" s="246">
        <v>2228</v>
      </c>
      <c r="O456" s="246">
        <v>1920</v>
      </c>
      <c r="P456" s="246">
        <v>1529</v>
      </c>
      <c r="Q456" s="246">
        <v>1127</v>
      </c>
    </row>
    <row r="457" spans="1:17" hidden="1" x14ac:dyDescent="0.15">
      <c r="A457" s="5"/>
      <c r="B457" s="9"/>
      <c r="C457" s="10"/>
      <c r="D457" s="10"/>
      <c r="E457" s="10"/>
      <c r="F457" s="10"/>
      <c r="G457" s="10"/>
    </row>
    <row r="458" spans="1:17" ht="18" hidden="1" x14ac:dyDescent="0.2">
      <c r="A458" s="455" t="s">
        <v>36</v>
      </c>
      <c r="B458" s="456"/>
      <c r="C458" s="456"/>
      <c r="D458" s="456"/>
      <c r="E458" s="456"/>
      <c r="F458" s="456"/>
      <c r="G458" s="456"/>
    </row>
    <row r="459" spans="1:17" hidden="1" x14ac:dyDescent="0.15">
      <c r="A459" s="457" t="s">
        <v>0</v>
      </c>
      <c r="B459" s="458"/>
      <c r="C459" s="458"/>
      <c r="D459" s="458"/>
      <c r="E459" s="458"/>
      <c r="F459" s="458"/>
      <c r="G459" s="458"/>
    </row>
    <row r="460" spans="1:17" hidden="1" x14ac:dyDescent="0.15">
      <c r="A460" s="5" t="s">
        <v>2</v>
      </c>
      <c r="B460" s="6" t="s">
        <v>2</v>
      </c>
      <c r="C460" s="253" t="s">
        <v>14</v>
      </c>
      <c r="D460" s="253" t="s">
        <v>15</v>
      </c>
      <c r="E460" s="253" t="s">
        <v>16</v>
      </c>
      <c r="F460" s="253" t="s">
        <v>17</v>
      </c>
      <c r="G460" s="253" t="s">
        <v>18</v>
      </c>
      <c r="H460" s="253" t="s">
        <v>19</v>
      </c>
      <c r="I460" s="253"/>
      <c r="J460" s="253"/>
    </row>
    <row r="461" spans="1:17" hidden="1" x14ac:dyDescent="0.15">
      <c r="A461" s="5">
        <v>18</v>
      </c>
      <c r="B461" s="13">
        <v>-24</v>
      </c>
      <c r="C461" s="2">
        <f t="shared" ref="C461:H476" si="19">+C430*$M$2</f>
        <v>323.08358333333331</v>
      </c>
      <c r="D461" s="2">
        <f t="shared" si="19"/>
        <v>273.07808333333332</v>
      </c>
      <c r="E461" s="2">
        <f t="shared" si="19"/>
        <v>213.83733333333331</v>
      </c>
      <c r="F461" s="2">
        <f t="shared" si="19"/>
        <v>155.27233333333334</v>
      </c>
      <c r="G461" s="2">
        <f t="shared" si="19"/>
        <v>123.8875</v>
      </c>
      <c r="H461" s="2">
        <f t="shared" si="19"/>
        <v>93.703999999999994</v>
      </c>
      <c r="I461" s="2"/>
      <c r="J461" s="2"/>
    </row>
    <row r="462" spans="1:17" hidden="1" x14ac:dyDescent="0.15">
      <c r="A462" s="5">
        <v>25</v>
      </c>
      <c r="B462" s="13">
        <v>-29</v>
      </c>
      <c r="C462" s="2">
        <f t="shared" si="19"/>
        <v>358.37275</v>
      </c>
      <c r="D462" s="2">
        <f t="shared" si="19"/>
        <v>300.70875000000001</v>
      </c>
      <c r="E462" s="2">
        <f t="shared" si="19"/>
        <v>241.54308333333333</v>
      </c>
      <c r="F462" s="2">
        <f t="shared" si="19"/>
        <v>173.06708333333333</v>
      </c>
      <c r="G462" s="2">
        <f t="shared" si="19"/>
        <v>138.67891666666668</v>
      </c>
      <c r="H462" s="2">
        <f t="shared" si="19"/>
        <v>104.36583333333333</v>
      </c>
      <c r="I462" s="2"/>
      <c r="J462" s="2"/>
    </row>
    <row r="463" spans="1:17" hidden="1" x14ac:dyDescent="0.15">
      <c r="A463" s="5">
        <v>30</v>
      </c>
      <c r="B463" s="13">
        <v>-34</v>
      </c>
      <c r="C463" s="2">
        <f t="shared" si="19"/>
        <v>414.61016666666666</v>
      </c>
      <c r="D463" s="2">
        <f t="shared" si="19"/>
        <v>345.00791666666669</v>
      </c>
      <c r="E463" s="2">
        <f t="shared" si="19"/>
        <v>284.19041666666669</v>
      </c>
      <c r="F463" s="2">
        <f t="shared" si="19"/>
        <v>200.923</v>
      </c>
      <c r="G463" s="2">
        <f t="shared" si="19"/>
        <v>160.15275</v>
      </c>
      <c r="H463" s="2">
        <f t="shared" si="19"/>
        <v>120.88416666666667</v>
      </c>
      <c r="I463" s="2"/>
      <c r="J463" s="2"/>
    </row>
    <row r="464" spans="1:17" hidden="1" x14ac:dyDescent="0.15">
      <c r="A464" s="5">
        <v>35</v>
      </c>
      <c r="B464" s="13">
        <v>-39</v>
      </c>
      <c r="C464" s="2">
        <f t="shared" si="19"/>
        <v>458.53391666666664</v>
      </c>
      <c r="D464" s="2">
        <f t="shared" si="19"/>
        <v>380.1469166666667</v>
      </c>
      <c r="E464" s="2">
        <f t="shared" si="19"/>
        <v>317.6775833333333</v>
      </c>
      <c r="F464" s="2">
        <f t="shared" si="19"/>
        <v>223.74833333333333</v>
      </c>
      <c r="G464" s="2">
        <f t="shared" si="19"/>
        <v>178.17275000000001</v>
      </c>
      <c r="H464" s="2">
        <f t="shared" si="19"/>
        <v>134.32408333333333</v>
      </c>
      <c r="I464" s="2"/>
      <c r="J464" s="2"/>
    </row>
    <row r="465" spans="1:10" hidden="1" x14ac:dyDescent="0.15">
      <c r="A465" s="5">
        <v>40</v>
      </c>
      <c r="B465" s="13">
        <v>-44</v>
      </c>
      <c r="C465" s="2">
        <f t="shared" si="19"/>
        <v>517.0238333333333</v>
      </c>
      <c r="D465" s="2">
        <f t="shared" si="19"/>
        <v>426.77366666666666</v>
      </c>
      <c r="E465" s="2">
        <f t="shared" si="19"/>
        <v>362.57741666666664</v>
      </c>
      <c r="F465" s="2">
        <f t="shared" si="19"/>
        <v>252.88066666666666</v>
      </c>
      <c r="G465" s="2">
        <f t="shared" si="19"/>
        <v>202.04925</v>
      </c>
      <c r="H465" s="2">
        <f t="shared" si="19"/>
        <v>151.59324999999998</v>
      </c>
      <c r="I465" s="2"/>
      <c r="J465" s="2"/>
    </row>
    <row r="466" spans="1:10" hidden="1" x14ac:dyDescent="0.15">
      <c r="A466" s="5">
        <v>45</v>
      </c>
      <c r="B466" s="13">
        <v>-49</v>
      </c>
      <c r="C466" s="2">
        <f t="shared" si="19"/>
        <v>599.46533333333332</v>
      </c>
      <c r="D466" s="2">
        <f t="shared" si="19"/>
        <v>491.72074999999995</v>
      </c>
      <c r="E466" s="2">
        <f t="shared" si="19"/>
        <v>425.34708333333333</v>
      </c>
      <c r="F466" s="2">
        <f t="shared" si="19"/>
        <v>294.92733333333331</v>
      </c>
      <c r="G466" s="2">
        <f t="shared" si="19"/>
        <v>234.86066666666665</v>
      </c>
      <c r="H466" s="2">
        <f t="shared" si="19"/>
        <v>176.37074999999999</v>
      </c>
      <c r="I466" s="2"/>
      <c r="J466" s="2"/>
    </row>
    <row r="467" spans="1:10" hidden="1" x14ac:dyDescent="0.15">
      <c r="A467" s="5">
        <v>50</v>
      </c>
      <c r="B467" s="13">
        <v>-54</v>
      </c>
      <c r="C467" s="2">
        <f t="shared" si="19"/>
        <v>656.37850000000003</v>
      </c>
      <c r="D467" s="2">
        <f t="shared" si="19"/>
        <v>536.01991666666663</v>
      </c>
      <c r="E467" s="2">
        <f t="shared" si="19"/>
        <v>468.44491666666664</v>
      </c>
      <c r="F467" s="2">
        <f t="shared" si="19"/>
        <v>323.08358333333331</v>
      </c>
      <c r="G467" s="2">
        <f t="shared" si="19"/>
        <v>257.68599999999998</v>
      </c>
      <c r="H467" s="2">
        <f t="shared" si="19"/>
        <v>192.88908333333333</v>
      </c>
      <c r="I467" s="2"/>
      <c r="J467" s="2"/>
    </row>
    <row r="468" spans="1:10" hidden="1" x14ac:dyDescent="0.15">
      <c r="A468" s="5">
        <v>55</v>
      </c>
      <c r="B468" s="13">
        <v>-59</v>
      </c>
      <c r="C468" s="2">
        <f t="shared" si="19"/>
        <v>775.76099999999985</v>
      </c>
      <c r="D468" s="2">
        <f t="shared" si="19"/>
        <v>630.39966666666658</v>
      </c>
      <c r="E468" s="2">
        <f t="shared" si="19"/>
        <v>559.52099999999996</v>
      </c>
      <c r="F468" s="2">
        <f t="shared" si="19"/>
        <v>383.30041666666665</v>
      </c>
      <c r="G468" s="2">
        <f t="shared" si="19"/>
        <v>306.11474999999996</v>
      </c>
      <c r="H468" s="2">
        <f t="shared" si="19"/>
        <v>228.32841666666667</v>
      </c>
      <c r="I468" s="2"/>
      <c r="J468" s="2"/>
    </row>
    <row r="469" spans="1:10" hidden="1" x14ac:dyDescent="0.15">
      <c r="A469" s="5">
        <v>60</v>
      </c>
      <c r="B469" s="8"/>
      <c r="C469" s="2">
        <f t="shared" si="19"/>
        <v>817.88274999999999</v>
      </c>
      <c r="D469" s="2">
        <f t="shared" si="19"/>
        <v>659.98249999999996</v>
      </c>
      <c r="E469" s="2">
        <f t="shared" si="19"/>
        <v>598.03875000000005</v>
      </c>
      <c r="F469" s="2">
        <f t="shared" si="19"/>
        <v>406.20083333333332</v>
      </c>
      <c r="G469" s="2">
        <f t="shared" si="19"/>
        <v>323.60916666666668</v>
      </c>
      <c r="H469" s="2">
        <f t="shared" si="19"/>
        <v>241.69325000000001</v>
      </c>
      <c r="I469" s="2"/>
      <c r="J469" s="2"/>
    </row>
    <row r="470" spans="1:10" hidden="1" x14ac:dyDescent="0.15">
      <c r="A470" s="5">
        <v>61</v>
      </c>
      <c r="B470" s="8"/>
      <c r="C470" s="2">
        <f t="shared" si="19"/>
        <v>920.59675000000004</v>
      </c>
      <c r="D470" s="2">
        <f t="shared" si="19"/>
        <v>743.55024999999989</v>
      </c>
      <c r="E470" s="2">
        <f t="shared" si="19"/>
        <v>672.74666666666667</v>
      </c>
      <c r="F470" s="2">
        <f t="shared" si="19"/>
        <v>457.48275000000001</v>
      </c>
      <c r="G470" s="2">
        <f t="shared" si="19"/>
        <v>364.75483333333335</v>
      </c>
      <c r="H470" s="2">
        <f t="shared" si="19"/>
        <v>272.77774999999997</v>
      </c>
      <c r="I470" s="2"/>
      <c r="J470" s="2"/>
    </row>
    <row r="471" spans="1:10" hidden="1" x14ac:dyDescent="0.15">
      <c r="A471" s="5">
        <v>62</v>
      </c>
      <c r="B471" s="8"/>
      <c r="C471" s="2">
        <f t="shared" si="19"/>
        <v>1024.0615833333334</v>
      </c>
      <c r="D471" s="2">
        <f t="shared" si="19"/>
        <v>826.59241666666662</v>
      </c>
      <c r="E471" s="2">
        <f t="shared" si="19"/>
        <v>748.20541666666668</v>
      </c>
      <c r="F471" s="2">
        <f t="shared" si="19"/>
        <v>508.76466666666664</v>
      </c>
      <c r="G471" s="2">
        <f t="shared" si="19"/>
        <v>405.75033333333329</v>
      </c>
      <c r="H471" s="2">
        <f t="shared" si="19"/>
        <v>303.71208333333334</v>
      </c>
      <c r="I471" s="2"/>
      <c r="J471" s="2"/>
    </row>
    <row r="472" spans="1:10" hidden="1" x14ac:dyDescent="0.15">
      <c r="A472" s="5">
        <v>63</v>
      </c>
      <c r="B472" s="8"/>
      <c r="C472" s="2">
        <f t="shared" si="19"/>
        <v>1126.47525</v>
      </c>
      <c r="D472" s="2">
        <f t="shared" si="19"/>
        <v>909.63458333333335</v>
      </c>
      <c r="E472" s="2">
        <f t="shared" si="19"/>
        <v>823.21366666666665</v>
      </c>
      <c r="F472" s="2">
        <f t="shared" si="19"/>
        <v>560.34691666666663</v>
      </c>
      <c r="G472" s="2">
        <f t="shared" si="19"/>
        <v>446.59566666666666</v>
      </c>
      <c r="H472" s="2">
        <f t="shared" si="19"/>
        <v>334.12083333333334</v>
      </c>
      <c r="I472" s="2"/>
      <c r="J472" s="2"/>
    </row>
    <row r="473" spans="1:10" hidden="1" x14ac:dyDescent="0.15">
      <c r="A473" s="5">
        <v>64</v>
      </c>
      <c r="B473" s="8"/>
      <c r="C473" s="2">
        <f t="shared" si="19"/>
        <v>1229.1892500000001</v>
      </c>
      <c r="D473" s="2">
        <f t="shared" si="19"/>
        <v>993.20233333333329</v>
      </c>
      <c r="E473" s="2">
        <f t="shared" si="19"/>
        <v>898.4471666666667</v>
      </c>
      <c r="F473" s="2">
        <f t="shared" si="19"/>
        <v>611.32849999999996</v>
      </c>
      <c r="G473" s="2">
        <f t="shared" si="19"/>
        <v>487.59116666666665</v>
      </c>
      <c r="H473" s="2">
        <f t="shared" si="19"/>
        <v>364.75483333333335</v>
      </c>
      <c r="I473" s="2"/>
      <c r="J473" s="2"/>
    </row>
    <row r="474" spans="1:10" hidden="1" x14ac:dyDescent="0.15">
      <c r="A474" s="5">
        <v>65</v>
      </c>
      <c r="B474" s="8"/>
      <c r="C474" s="2">
        <f t="shared" si="19"/>
        <v>1234.2949166666667</v>
      </c>
      <c r="D474" s="2">
        <f t="shared" si="19"/>
        <v>993.95316666666656</v>
      </c>
      <c r="E474" s="2">
        <f t="shared" si="19"/>
        <v>907.45716666666669</v>
      </c>
      <c r="F474" s="2">
        <f t="shared" si="19"/>
        <v>614.9325</v>
      </c>
      <c r="G474" s="2">
        <f t="shared" si="19"/>
        <v>490.36924999999997</v>
      </c>
      <c r="H474" s="2">
        <f t="shared" si="19"/>
        <v>366.18141666666668</v>
      </c>
      <c r="I474" s="2"/>
      <c r="J474" s="2"/>
    </row>
    <row r="475" spans="1:10" hidden="1" x14ac:dyDescent="0.15">
      <c r="A475" s="5">
        <v>66</v>
      </c>
      <c r="B475" s="8"/>
      <c r="C475" s="2">
        <f t="shared" si="19"/>
        <v>1239.1753333333334</v>
      </c>
      <c r="D475" s="2">
        <f t="shared" si="19"/>
        <v>995.00433333333319</v>
      </c>
      <c r="E475" s="2">
        <f t="shared" si="19"/>
        <v>915.34091666666666</v>
      </c>
      <c r="F475" s="2">
        <f t="shared" si="19"/>
        <v>618.91191666666668</v>
      </c>
      <c r="G475" s="2">
        <f t="shared" si="19"/>
        <v>492.6968333333333</v>
      </c>
      <c r="H475" s="2">
        <f t="shared" si="19"/>
        <v>366.85716666666661</v>
      </c>
      <c r="I475" s="2"/>
      <c r="J475" s="2"/>
    </row>
    <row r="476" spans="1:10" hidden="1" x14ac:dyDescent="0.15">
      <c r="A476" s="5">
        <v>67</v>
      </c>
      <c r="B476" s="8"/>
      <c r="C476" s="2">
        <f t="shared" si="19"/>
        <v>1377.5539166666665</v>
      </c>
      <c r="D476" s="2">
        <f t="shared" si="19"/>
        <v>1105.6771666666666</v>
      </c>
      <c r="E476" s="2">
        <f t="shared" si="19"/>
        <v>1017.7545833333334</v>
      </c>
      <c r="F476" s="2">
        <f t="shared" si="19"/>
        <v>688.06366666666668</v>
      </c>
      <c r="G476" s="2">
        <f t="shared" si="19"/>
        <v>548.25850000000003</v>
      </c>
      <c r="H476" s="2">
        <f t="shared" si="19"/>
        <v>408.37824999999998</v>
      </c>
      <c r="I476" s="2"/>
      <c r="J476" s="2"/>
    </row>
    <row r="477" spans="1:10" hidden="1" x14ac:dyDescent="0.15">
      <c r="A477" s="5">
        <v>68</v>
      </c>
      <c r="B477" s="8"/>
      <c r="C477" s="2">
        <f t="shared" ref="C477:H487" si="20">+C446*$M$2</f>
        <v>1516.0826666666667</v>
      </c>
      <c r="D477" s="2">
        <f t="shared" si="20"/>
        <v>1217.6264166666665</v>
      </c>
      <c r="E477" s="2">
        <f t="shared" si="20"/>
        <v>1120.0180833333332</v>
      </c>
      <c r="F477" s="2">
        <f t="shared" si="20"/>
        <v>756.68983333333324</v>
      </c>
      <c r="G477" s="2">
        <f t="shared" si="20"/>
        <v>603.29458333333332</v>
      </c>
      <c r="H477" s="2">
        <f t="shared" si="20"/>
        <v>449.82424999999995</v>
      </c>
      <c r="I477" s="2"/>
      <c r="J477" s="2"/>
    </row>
    <row r="478" spans="1:10" hidden="1" x14ac:dyDescent="0.15">
      <c r="A478" s="5">
        <v>69</v>
      </c>
      <c r="B478" s="8"/>
      <c r="C478" s="2">
        <f t="shared" si="20"/>
        <v>1585.0091666666667</v>
      </c>
      <c r="D478" s="2">
        <f t="shared" si="20"/>
        <v>1272.212</v>
      </c>
      <c r="E478" s="2">
        <f t="shared" si="20"/>
        <v>1171.2249166666666</v>
      </c>
      <c r="F478" s="2">
        <f t="shared" si="20"/>
        <v>791.67866666666669</v>
      </c>
      <c r="G478" s="2">
        <f t="shared" si="20"/>
        <v>630.09933333333333</v>
      </c>
      <c r="H478" s="2">
        <f t="shared" si="20"/>
        <v>470.69741666666664</v>
      </c>
      <c r="I478" s="2"/>
      <c r="J478" s="2"/>
    </row>
    <row r="479" spans="1:10" hidden="1" x14ac:dyDescent="0.15">
      <c r="A479" s="5">
        <v>70</v>
      </c>
      <c r="B479" s="8"/>
      <c r="C479" s="2">
        <f t="shared" si="20"/>
        <v>1596.2716666666668</v>
      </c>
      <c r="D479" s="2">
        <f t="shared" si="20"/>
        <v>1275.1402499999999</v>
      </c>
      <c r="E479" s="2">
        <f t="shared" si="20"/>
        <v>1191.1970833333332</v>
      </c>
      <c r="F479" s="2">
        <f t="shared" si="20"/>
        <v>800.16308333333325</v>
      </c>
      <c r="G479" s="2">
        <f t="shared" si="20"/>
        <v>637.00699999999995</v>
      </c>
      <c r="H479" s="2">
        <f t="shared" si="20"/>
        <v>473.10008333333326</v>
      </c>
      <c r="I479" s="2"/>
      <c r="J479" s="2"/>
    </row>
    <row r="480" spans="1:10" hidden="1" x14ac:dyDescent="0.15">
      <c r="A480" s="5">
        <v>71</v>
      </c>
      <c r="B480" s="8"/>
      <c r="C480" s="2">
        <f t="shared" si="20"/>
        <v>1796.4438333333333</v>
      </c>
      <c r="D480" s="2">
        <f t="shared" si="20"/>
        <v>1434.8425</v>
      </c>
      <c r="E480" s="2">
        <f t="shared" si="20"/>
        <v>1340.1624166666666</v>
      </c>
      <c r="F480" s="2">
        <f t="shared" si="20"/>
        <v>900.39933333333329</v>
      </c>
      <c r="G480" s="2">
        <f t="shared" si="20"/>
        <v>716.82058333333327</v>
      </c>
      <c r="H480" s="2">
        <f t="shared" si="20"/>
        <v>532.49099999999999</v>
      </c>
      <c r="I480" s="2"/>
      <c r="J480" s="2"/>
    </row>
    <row r="481" spans="1:10" hidden="1" x14ac:dyDescent="0.15">
      <c r="A481" s="5">
        <v>72</v>
      </c>
      <c r="B481" s="8"/>
      <c r="C481" s="2">
        <f t="shared" si="20"/>
        <v>1996.3907499999998</v>
      </c>
      <c r="D481" s="2">
        <f t="shared" si="20"/>
        <v>1594.77</v>
      </c>
      <c r="E481" s="2">
        <f t="shared" si="20"/>
        <v>1490.2539999999999</v>
      </c>
      <c r="F481" s="2">
        <f t="shared" si="20"/>
        <v>1000.8608333333333</v>
      </c>
      <c r="G481" s="2">
        <f t="shared" si="20"/>
        <v>796.70925</v>
      </c>
      <c r="H481" s="2">
        <f t="shared" si="20"/>
        <v>592.33241666666663</v>
      </c>
      <c r="I481" s="2"/>
      <c r="J481" s="2"/>
    </row>
    <row r="482" spans="1:10" hidden="1" x14ac:dyDescent="0.15">
      <c r="A482" s="5">
        <v>73</v>
      </c>
      <c r="B482" s="8"/>
      <c r="C482" s="2">
        <f t="shared" si="20"/>
        <v>2196.7130833333335</v>
      </c>
      <c r="D482" s="2">
        <f t="shared" si="20"/>
        <v>1755.82375</v>
      </c>
      <c r="E482" s="2">
        <f t="shared" si="20"/>
        <v>1639.5196666666666</v>
      </c>
      <c r="F482" s="2">
        <f t="shared" si="20"/>
        <v>1101.3974166666667</v>
      </c>
      <c r="G482" s="2">
        <f t="shared" si="20"/>
        <v>877.04841666666675</v>
      </c>
      <c r="H482" s="2">
        <f t="shared" si="20"/>
        <v>651.72333333333336</v>
      </c>
      <c r="I482" s="2"/>
      <c r="J482" s="2"/>
    </row>
    <row r="483" spans="1:10" hidden="1" x14ac:dyDescent="0.15">
      <c r="A483" s="5">
        <v>74</v>
      </c>
      <c r="B483" s="8"/>
      <c r="C483" s="2">
        <f t="shared" si="20"/>
        <v>2396.735083333333</v>
      </c>
      <c r="D483" s="2">
        <f t="shared" si="20"/>
        <v>1915.3758333333333</v>
      </c>
      <c r="E483" s="2">
        <f t="shared" si="20"/>
        <v>1789.3109166666666</v>
      </c>
      <c r="F483" s="2">
        <f t="shared" si="20"/>
        <v>1201.7838333333334</v>
      </c>
      <c r="G483" s="2">
        <f t="shared" si="20"/>
        <v>957.01216666666664</v>
      </c>
      <c r="H483" s="2">
        <f t="shared" si="20"/>
        <v>711.48966666666661</v>
      </c>
      <c r="I483" s="2"/>
      <c r="J483" s="2"/>
    </row>
    <row r="484" spans="1:10" hidden="1" x14ac:dyDescent="0.15">
      <c r="A484" s="5">
        <v>75</v>
      </c>
      <c r="B484" s="8" t="s">
        <v>3</v>
      </c>
      <c r="C484" s="2">
        <f t="shared" si="20"/>
        <v>2618.1558333333332</v>
      </c>
      <c r="D484" s="2">
        <f t="shared" si="20"/>
        <v>2087.8422500000001</v>
      </c>
      <c r="E484" s="2">
        <f t="shared" si="20"/>
        <v>1962.15275</v>
      </c>
      <c r="F484" s="2">
        <f t="shared" si="20"/>
        <v>1314.8593333333333</v>
      </c>
      <c r="G484" s="2">
        <f t="shared" si="20"/>
        <v>1047.1872499999999</v>
      </c>
      <c r="H484" s="2">
        <f t="shared" si="20"/>
        <v>777.63808333333327</v>
      </c>
      <c r="I484" s="2"/>
      <c r="J484" s="2"/>
    </row>
    <row r="485" spans="1:10" hidden="1" x14ac:dyDescent="0.15">
      <c r="A485" s="5">
        <v>1</v>
      </c>
      <c r="B485" s="8" t="s">
        <v>4</v>
      </c>
      <c r="C485" s="2">
        <f t="shared" si="20"/>
        <v>147.23841666666667</v>
      </c>
      <c r="D485" s="2">
        <f t="shared" si="20"/>
        <v>132.59716666666665</v>
      </c>
      <c r="E485" s="2">
        <f t="shared" si="20"/>
        <v>78.387</v>
      </c>
      <c r="F485" s="2">
        <f t="shared" si="20"/>
        <v>63.370333333333335</v>
      </c>
      <c r="G485" s="2">
        <f t="shared" si="20"/>
        <v>50.455999999999996</v>
      </c>
      <c r="H485" s="2">
        <f t="shared" si="20"/>
        <v>37.316416666666669</v>
      </c>
      <c r="I485" s="2"/>
      <c r="J485" s="2"/>
    </row>
    <row r="486" spans="1:10" hidden="1" x14ac:dyDescent="0.15">
      <c r="A486" s="5">
        <v>2</v>
      </c>
      <c r="B486" s="8" t="s">
        <v>1</v>
      </c>
      <c r="C486" s="2">
        <f t="shared" si="20"/>
        <v>241.69325000000001</v>
      </c>
      <c r="D486" s="2">
        <f t="shared" si="20"/>
        <v>223.67325</v>
      </c>
      <c r="E486" s="2">
        <f t="shared" si="20"/>
        <v>116.52933333333334</v>
      </c>
      <c r="F486" s="2">
        <f t="shared" si="20"/>
        <v>99.260166666666677</v>
      </c>
      <c r="G486" s="2">
        <f t="shared" si="20"/>
        <v>79.062749999999994</v>
      </c>
      <c r="H486" s="2">
        <f t="shared" si="20"/>
        <v>58.564999999999998</v>
      </c>
      <c r="I486" s="2"/>
      <c r="J486" s="2"/>
    </row>
    <row r="487" spans="1:10" hidden="1" x14ac:dyDescent="0.15">
      <c r="A487" s="5">
        <v>3</v>
      </c>
      <c r="B487" s="8" t="s">
        <v>5</v>
      </c>
      <c r="C487" s="2">
        <f t="shared" si="20"/>
        <v>353.71758333333332</v>
      </c>
      <c r="D487" s="2">
        <f t="shared" si="20"/>
        <v>327.5885833333333</v>
      </c>
      <c r="E487" s="2">
        <f t="shared" si="20"/>
        <v>167.28566666666666</v>
      </c>
      <c r="F487" s="2">
        <f t="shared" si="20"/>
        <v>144.16</v>
      </c>
      <c r="G487" s="2">
        <f t="shared" si="20"/>
        <v>114.80241666666666</v>
      </c>
      <c r="H487" s="2">
        <f t="shared" si="20"/>
        <v>84.618916666666664</v>
      </c>
      <c r="I487" s="2"/>
      <c r="J487" s="2"/>
    </row>
    <row r="488" spans="1:10" ht="14" hidden="1" thickBot="1" x14ac:dyDescent="0.2"/>
    <row r="489" spans="1:10" ht="18" hidden="1" x14ac:dyDescent="0.2">
      <c r="A489" s="449" t="s">
        <v>66</v>
      </c>
      <c r="B489" s="450"/>
      <c r="C489" s="450"/>
      <c r="D489" s="450"/>
      <c r="E489" s="450"/>
      <c r="F489" s="450"/>
      <c r="G489" s="451"/>
    </row>
    <row r="490" spans="1:10" ht="18" hidden="1" x14ac:dyDescent="0.2">
      <c r="A490" s="452" t="s">
        <v>67</v>
      </c>
      <c r="B490" s="453"/>
      <c r="C490" s="453"/>
      <c r="D490" s="453"/>
      <c r="E490" s="453"/>
      <c r="F490" s="453"/>
      <c r="G490" s="454"/>
    </row>
    <row r="491" spans="1:10" hidden="1" x14ac:dyDescent="0.15">
      <c r="A491" s="446" t="s">
        <v>0</v>
      </c>
      <c r="B491" s="447"/>
      <c r="C491" s="447"/>
      <c r="D491" s="447"/>
      <c r="E491" s="447"/>
      <c r="F491" s="447"/>
      <c r="G491" s="448"/>
    </row>
    <row r="492" spans="1:10" hidden="1" x14ac:dyDescent="0.15">
      <c r="A492" s="16" t="s">
        <v>2</v>
      </c>
      <c r="B492" s="17" t="s">
        <v>2</v>
      </c>
      <c r="C492" s="249" t="s">
        <v>37</v>
      </c>
      <c r="D492" s="249" t="s">
        <v>38</v>
      </c>
      <c r="E492" s="249" t="s">
        <v>39</v>
      </c>
      <c r="F492" s="249" t="s">
        <v>40</v>
      </c>
      <c r="G492" s="250" t="s">
        <v>41</v>
      </c>
    </row>
    <row r="493" spans="1:10" hidden="1" x14ac:dyDescent="0.15">
      <c r="A493" s="16">
        <v>18</v>
      </c>
      <c r="B493" s="17"/>
      <c r="C493" s="167">
        <f>+C6*$M$3</f>
        <v>1035.1500000000001</v>
      </c>
      <c r="D493" s="167">
        <f t="shared" ref="D493:I493" si="21">+D6*$M$3</f>
        <v>885.28499999999997</v>
      </c>
      <c r="E493" s="167">
        <f t="shared" si="21"/>
        <v>648.38499999999999</v>
      </c>
      <c r="F493" s="167">
        <f t="shared" si="21"/>
        <v>447.02000000000004</v>
      </c>
      <c r="G493" s="167">
        <f t="shared" si="21"/>
        <v>242.565</v>
      </c>
      <c r="H493" s="167">
        <f t="shared" si="21"/>
        <v>143.17000000000002</v>
      </c>
      <c r="I493" s="167">
        <f t="shared" si="21"/>
        <v>82.4</v>
      </c>
    </row>
    <row r="494" spans="1:10" hidden="1" x14ac:dyDescent="0.15">
      <c r="A494" s="16">
        <v>19</v>
      </c>
      <c r="B494" s="17"/>
      <c r="C494" s="167">
        <f t="shared" ref="C494:I509" si="22">+C7*$M$3</f>
        <v>1052.145</v>
      </c>
      <c r="D494" s="167">
        <f t="shared" si="22"/>
        <v>885.28499999999997</v>
      </c>
      <c r="E494" s="167">
        <f t="shared" si="22"/>
        <v>648.38499999999999</v>
      </c>
      <c r="F494" s="167">
        <f t="shared" si="22"/>
        <v>447.53500000000003</v>
      </c>
      <c r="G494" s="167">
        <f t="shared" si="22"/>
        <v>245.14000000000001</v>
      </c>
      <c r="H494" s="167">
        <f t="shared" si="22"/>
        <v>145.22999999999999</v>
      </c>
      <c r="I494" s="167">
        <f t="shared" si="22"/>
        <v>83.945000000000007</v>
      </c>
    </row>
    <row r="495" spans="1:10" hidden="1" x14ac:dyDescent="0.15">
      <c r="A495" s="16">
        <v>20</v>
      </c>
      <c r="B495" s="17"/>
      <c r="C495" s="167">
        <f t="shared" si="22"/>
        <v>1070.6849999999999</v>
      </c>
      <c r="D495" s="167">
        <f t="shared" si="22"/>
        <v>885.28499999999997</v>
      </c>
      <c r="E495" s="167">
        <f t="shared" si="22"/>
        <v>648.38499999999999</v>
      </c>
      <c r="F495" s="167">
        <f t="shared" si="22"/>
        <v>448.565</v>
      </c>
      <c r="G495" s="167">
        <f t="shared" si="22"/>
        <v>247.715</v>
      </c>
      <c r="H495" s="167">
        <f t="shared" si="22"/>
        <v>147.29</v>
      </c>
      <c r="I495" s="167">
        <f t="shared" si="22"/>
        <v>86.004999999999995</v>
      </c>
    </row>
    <row r="496" spans="1:10" hidden="1" x14ac:dyDescent="0.15">
      <c r="A496" s="16">
        <v>21</v>
      </c>
      <c r="B496" s="17"/>
      <c r="C496" s="167">
        <f t="shared" si="22"/>
        <v>1090.77</v>
      </c>
      <c r="D496" s="167">
        <f t="shared" si="22"/>
        <v>885.28499999999997</v>
      </c>
      <c r="E496" s="167">
        <f t="shared" si="22"/>
        <v>649.41499999999996</v>
      </c>
      <c r="F496" s="167">
        <f t="shared" si="22"/>
        <v>451.65500000000003</v>
      </c>
      <c r="G496" s="167">
        <f t="shared" si="22"/>
        <v>250.80500000000001</v>
      </c>
      <c r="H496" s="167">
        <f t="shared" si="22"/>
        <v>150.38</v>
      </c>
      <c r="I496" s="167">
        <f t="shared" si="22"/>
        <v>88.58</v>
      </c>
    </row>
    <row r="497" spans="1:9" hidden="1" x14ac:dyDescent="0.15">
      <c r="A497" s="16">
        <v>22</v>
      </c>
      <c r="B497" s="17"/>
      <c r="C497" s="167">
        <f t="shared" si="22"/>
        <v>1108.28</v>
      </c>
      <c r="D497" s="167">
        <f t="shared" si="22"/>
        <v>885.28499999999997</v>
      </c>
      <c r="E497" s="167">
        <f t="shared" si="22"/>
        <v>650.96</v>
      </c>
      <c r="F497" s="167">
        <f t="shared" si="22"/>
        <v>455.26</v>
      </c>
      <c r="G497" s="167">
        <f t="shared" si="22"/>
        <v>254.41</v>
      </c>
      <c r="H497" s="167">
        <f t="shared" si="22"/>
        <v>153.47</v>
      </c>
      <c r="I497" s="167">
        <f t="shared" si="22"/>
        <v>90.64</v>
      </c>
    </row>
    <row r="498" spans="1:9" hidden="1" x14ac:dyDescent="0.15">
      <c r="A498" s="16">
        <v>23</v>
      </c>
      <c r="B498" s="17"/>
      <c r="C498" s="167">
        <f t="shared" si="22"/>
        <v>1126.82</v>
      </c>
      <c r="D498" s="167">
        <f t="shared" si="22"/>
        <v>887.34500000000003</v>
      </c>
      <c r="E498" s="167">
        <f t="shared" si="22"/>
        <v>655.08000000000004</v>
      </c>
      <c r="F498" s="167">
        <f t="shared" si="22"/>
        <v>459.89500000000004</v>
      </c>
      <c r="G498" s="167">
        <f t="shared" si="22"/>
        <v>258.53000000000003</v>
      </c>
      <c r="H498" s="167">
        <f t="shared" si="22"/>
        <v>157.07500000000002</v>
      </c>
      <c r="I498" s="167">
        <f t="shared" si="22"/>
        <v>93.215000000000003</v>
      </c>
    </row>
    <row r="499" spans="1:9" hidden="1" x14ac:dyDescent="0.15">
      <c r="A499" s="16">
        <v>24</v>
      </c>
      <c r="B499" s="17"/>
      <c r="C499" s="167">
        <f t="shared" si="22"/>
        <v>1129.9100000000001</v>
      </c>
      <c r="D499" s="167">
        <f t="shared" si="22"/>
        <v>891.46500000000003</v>
      </c>
      <c r="E499" s="167">
        <f t="shared" si="22"/>
        <v>660.745</v>
      </c>
      <c r="F499" s="167">
        <f t="shared" si="22"/>
        <v>465.56</v>
      </c>
      <c r="G499" s="167">
        <f t="shared" si="22"/>
        <v>263.68</v>
      </c>
      <c r="H499" s="167">
        <f t="shared" si="22"/>
        <v>160.68</v>
      </c>
      <c r="I499" s="167">
        <f t="shared" si="22"/>
        <v>96.305000000000007</v>
      </c>
    </row>
    <row r="500" spans="1:9" hidden="1" x14ac:dyDescent="0.15">
      <c r="A500" s="16">
        <v>25</v>
      </c>
      <c r="B500" s="17"/>
      <c r="C500" s="167">
        <f t="shared" si="22"/>
        <v>1135.06</v>
      </c>
      <c r="D500" s="167">
        <f t="shared" si="22"/>
        <v>898.16</v>
      </c>
      <c r="E500" s="167">
        <f t="shared" si="22"/>
        <v>667.95500000000004</v>
      </c>
      <c r="F500" s="167">
        <f t="shared" si="22"/>
        <v>472.77000000000004</v>
      </c>
      <c r="G500" s="167">
        <f t="shared" si="22"/>
        <v>269.34500000000003</v>
      </c>
      <c r="H500" s="167">
        <f t="shared" si="22"/>
        <v>165.315</v>
      </c>
      <c r="I500" s="167">
        <f t="shared" si="22"/>
        <v>99.91</v>
      </c>
    </row>
    <row r="501" spans="1:9" hidden="1" x14ac:dyDescent="0.15">
      <c r="A501" s="16">
        <v>26</v>
      </c>
      <c r="B501" s="17"/>
      <c r="C501" s="167">
        <f t="shared" si="22"/>
        <v>1143.3</v>
      </c>
      <c r="D501" s="167">
        <f t="shared" si="22"/>
        <v>906.91500000000008</v>
      </c>
      <c r="E501" s="167">
        <f t="shared" si="22"/>
        <v>677.22500000000002</v>
      </c>
      <c r="F501" s="167">
        <f t="shared" si="22"/>
        <v>481.01</v>
      </c>
      <c r="G501" s="167">
        <f t="shared" si="22"/>
        <v>275.52500000000003</v>
      </c>
      <c r="H501" s="167">
        <f t="shared" si="22"/>
        <v>169.95000000000002</v>
      </c>
      <c r="I501" s="167">
        <f t="shared" si="22"/>
        <v>103</v>
      </c>
    </row>
    <row r="502" spans="1:9" hidden="1" x14ac:dyDescent="0.15">
      <c r="A502" s="16">
        <v>27</v>
      </c>
      <c r="B502" s="17"/>
      <c r="C502" s="167">
        <f t="shared" si="22"/>
        <v>1154.6300000000001</v>
      </c>
      <c r="D502" s="167">
        <f t="shared" si="22"/>
        <v>918.245</v>
      </c>
      <c r="E502" s="167">
        <f t="shared" si="22"/>
        <v>688.04</v>
      </c>
      <c r="F502" s="167">
        <f t="shared" si="22"/>
        <v>490.79500000000002</v>
      </c>
      <c r="G502" s="167">
        <f t="shared" si="22"/>
        <v>282.73500000000001</v>
      </c>
      <c r="H502" s="167">
        <f t="shared" si="22"/>
        <v>175.61500000000001</v>
      </c>
      <c r="I502" s="167">
        <f t="shared" si="22"/>
        <v>106.605</v>
      </c>
    </row>
    <row r="503" spans="1:9" hidden="1" x14ac:dyDescent="0.15">
      <c r="A503" s="16">
        <v>28</v>
      </c>
      <c r="B503" s="17"/>
      <c r="C503" s="167">
        <f t="shared" si="22"/>
        <v>1168.5350000000001</v>
      </c>
      <c r="D503" s="167">
        <f t="shared" si="22"/>
        <v>931.63499999999999</v>
      </c>
      <c r="E503" s="167">
        <f t="shared" si="22"/>
        <v>700.4</v>
      </c>
      <c r="F503" s="167">
        <f t="shared" si="22"/>
        <v>501.09500000000003</v>
      </c>
      <c r="G503" s="167">
        <f t="shared" si="22"/>
        <v>290.97500000000002</v>
      </c>
      <c r="H503" s="167">
        <f t="shared" si="22"/>
        <v>181.28</v>
      </c>
      <c r="I503" s="167">
        <f t="shared" si="22"/>
        <v>111.24000000000001</v>
      </c>
    </row>
    <row r="504" spans="1:9" hidden="1" x14ac:dyDescent="0.15">
      <c r="A504" s="16">
        <v>29</v>
      </c>
      <c r="B504" s="17"/>
      <c r="C504" s="167">
        <f t="shared" si="22"/>
        <v>1186.0450000000001</v>
      </c>
      <c r="D504" s="167">
        <f t="shared" si="22"/>
        <v>947.6</v>
      </c>
      <c r="E504" s="167">
        <f t="shared" si="22"/>
        <v>714.30500000000006</v>
      </c>
      <c r="F504" s="167">
        <f t="shared" si="22"/>
        <v>513.97</v>
      </c>
      <c r="G504" s="167">
        <f t="shared" si="22"/>
        <v>299.73</v>
      </c>
      <c r="H504" s="167">
        <f t="shared" si="22"/>
        <v>187.97499999999999</v>
      </c>
      <c r="I504" s="167">
        <f t="shared" si="22"/>
        <v>115.875</v>
      </c>
    </row>
    <row r="505" spans="1:9" hidden="1" x14ac:dyDescent="0.15">
      <c r="A505" s="16">
        <v>30</v>
      </c>
      <c r="B505" s="17"/>
      <c r="C505" s="167">
        <f t="shared" si="22"/>
        <v>1206.1300000000001</v>
      </c>
      <c r="D505" s="167">
        <f t="shared" si="22"/>
        <v>966.65499999999997</v>
      </c>
      <c r="E505" s="167">
        <f t="shared" si="22"/>
        <v>731.30000000000007</v>
      </c>
      <c r="F505" s="167">
        <f t="shared" si="22"/>
        <v>527.36</v>
      </c>
      <c r="G505" s="167">
        <f t="shared" si="22"/>
        <v>309.51499999999999</v>
      </c>
      <c r="H505" s="167">
        <f t="shared" si="22"/>
        <v>194.67000000000002</v>
      </c>
      <c r="I505" s="167">
        <f t="shared" si="22"/>
        <v>121.02500000000001</v>
      </c>
    </row>
    <row r="506" spans="1:9" hidden="1" x14ac:dyDescent="0.15">
      <c r="A506" s="16">
        <v>31</v>
      </c>
      <c r="B506" s="17"/>
      <c r="C506" s="167">
        <f t="shared" si="22"/>
        <v>1229.82</v>
      </c>
      <c r="D506" s="167">
        <f t="shared" si="22"/>
        <v>988.28500000000008</v>
      </c>
      <c r="E506" s="167">
        <f t="shared" si="22"/>
        <v>749.32500000000005</v>
      </c>
      <c r="F506" s="167">
        <f t="shared" si="22"/>
        <v>542.81000000000006</v>
      </c>
      <c r="G506" s="167">
        <f t="shared" si="22"/>
        <v>320.33</v>
      </c>
      <c r="H506" s="167">
        <f t="shared" si="22"/>
        <v>202.39500000000001</v>
      </c>
      <c r="I506" s="167">
        <f t="shared" si="22"/>
        <v>126.69</v>
      </c>
    </row>
    <row r="507" spans="1:9" hidden="1" x14ac:dyDescent="0.15">
      <c r="A507" s="16">
        <v>32</v>
      </c>
      <c r="B507" s="17"/>
      <c r="C507" s="167">
        <f t="shared" si="22"/>
        <v>1257.115</v>
      </c>
      <c r="D507" s="167">
        <f t="shared" si="22"/>
        <v>1012.49</v>
      </c>
      <c r="E507" s="167">
        <f t="shared" si="22"/>
        <v>769.92500000000007</v>
      </c>
      <c r="F507" s="167">
        <f t="shared" si="22"/>
        <v>559.29</v>
      </c>
      <c r="G507" s="167">
        <f t="shared" si="22"/>
        <v>332.17500000000001</v>
      </c>
      <c r="H507" s="167">
        <f t="shared" si="22"/>
        <v>211.15</v>
      </c>
      <c r="I507" s="167">
        <f t="shared" si="22"/>
        <v>132.87</v>
      </c>
    </row>
    <row r="508" spans="1:9" hidden="1" x14ac:dyDescent="0.15">
      <c r="A508" s="16">
        <v>33</v>
      </c>
      <c r="B508" s="17"/>
      <c r="C508" s="167">
        <f t="shared" si="22"/>
        <v>1288.0150000000001</v>
      </c>
      <c r="D508" s="167">
        <f t="shared" si="22"/>
        <v>1039.7850000000001</v>
      </c>
      <c r="E508" s="167">
        <f t="shared" si="22"/>
        <v>793.1</v>
      </c>
      <c r="F508" s="167">
        <f t="shared" si="22"/>
        <v>578.34500000000003</v>
      </c>
      <c r="G508" s="167">
        <f t="shared" si="22"/>
        <v>344.53500000000003</v>
      </c>
      <c r="H508" s="167">
        <f t="shared" si="22"/>
        <v>220.42000000000002</v>
      </c>
      <c r="I508" s="167">
        <f t="shared" si="22"/>
        <v>139.05000000000001</v>
      </c>
    </row>
    <row r="509" spans="1:9" hidden="1" x14ac:dyDescent="0.15">
      <c r="A509" s="16">
        <v>34</v>
      </c>
      <c r="B509" s="17"/>
      <c r="C509" s="167">
        <f t="shared" si="22"/>
        <v>1322.0050000000001</v>
      </c>
      <c r="D509" s="167">
        <f t="shared" si="22"/>
        <v>1069.655</v>
      </c>
      <c r="E509" s="167">
        <f t="shared" si="22"/>
        <v>818.85</v>
      </c>
      <c r="F509" s="167">
        <f t="shared" si="22"/>
        <v>598.94500000000005</v>
      </c>
      <c r="G509" s="167">
        <f t="shared" si="22"/>
        <v>358.95499999999998</v>
      </c>
      <c r="H509" s="167">
        <f t="shared" si="22"/>
        <v>230.20500000000001</v>
      </c>
      <c r="I509" s="167">
        <f t="shared" si="22"/>
        <v>146.77500000000001</v>
      </c>
    </row>
    <row r="510" spans="1:9" hidden="1" x14ac:dyDescent="0.15">
      <c r="A510" s="16">
        <v>35</v>
      </c>
      <c r="B510" s="17"/>
      <c r="C510" s="167">
        <f t="shared" ref="C510:I525" si="23">+C23*$M$3</f>
        <v>1360.115</v>
      </c>
      <c r="D510" s="167">
        <f t="shared" si="23"/>
        <v>1103.1300000000001</v>
      </c>
      <c r="E510" s="167">
        <f t="shared" si="23"/>
        <v>847.17500000000007</v>
      </c>
      <c r="F510" s="167">
        <f t="shared" si="23"/>
        <v>621.60500000000002</v>
      </c>
      <c r="G510" s="167">
        <f t="shared" si="23"/>
        <v>373.89</v>
      </c>
      <c r="H510" s="167">
        <f t="shared" si="23"/>
        <v>241.535</v>
      </c>
      <c r="I510" s="167">
        <f t="shared" si="23"/>
        <v>154.5</v>
      </c>
    </row>
    <row r="511" spans="1:9" hidden="1" x14ac:dyDescent="0.15">
      <c r="A511" s="16">
        <v>36</v>
      </c>
      <c r="B511" s="17"/>
      <c r="C511" s="167">
        <f t="shared" si="23"/>
        <v>1402.345</v>
      </c>
      <c r="D511" s="167">
        <f t="shared" si="23"/>
        <v>1140.21</v>
      </c>
      <c r="E511" s="167">
        <f t="shared" si="23"/>
        <v>878.07500000000005</v>
      </c>
      <c r="F511" s="167">
        <f t="shared" si="23"/>
        <v>645.81000000000006</v>
      </c>
      <c r="G511" s="167">
        <f t="shared" si="23"/>
        <v>390.88499999999999</v>
      </c>
      <c r="H511" s="167">
        <f t="shared" si="23"/>
        <v>253.38</v>
      </c>
      <c r="I511" s="167">
        <f t="shared" si="23"/>
        <v>163.255</v>
      </c>
    </row>
    <row r="512" spans="1:9" hidden="1" x14ac:dyDescent="0.15">
      <c r="A512" s="16">
        <v>37</v>
      </c>
      <c r="B512" s="17"/>
      <c r="C512" s="167">
        <f t="shared" si="23"/>
        <v>1448.18</v>
      </c>
      <c r="D512" s="167">
        <f t="shared" si="23"/>
        <v>1180.3800000000001</v>
      </c>
      <c r="E512" s="167">
        <f t="shared" si="23"/>
        <v>911.03499999999997</v>
      </c>
      <c r="F512" s="167">
        <f t="shared" si="23"/>
        <v>673.10500000000002</v>
      </c>
      <c r="G512" s="167">
        <f t="shared" si="23"/>
        <v>409.42500000000001</v>
      </c>
      <c r="H512" s="167">
        <f t="shared" si="23"/>
        <v>266.255</v>
      </c>
      <c r="I512" s="167">
        <f t="shared" si="23"/>
        <v>172.01</v>
      </c>
    </row>
    <row r="513" spans="1:9" hidden="1" x14ac:dyDescent="0.15">
      <c r="A513" s="16">
        <v>38</v>
      </c>
      <c r="B513" s="17"/>
      <c r="C513" s="167">
        <f t="shared" si="23"/>
        <v>1498.65</v>
      </c>
      <c r="D513" s="167">
        <f t="shared" si="23"/>
        <v>1224.67</v>
      </c>
      <c r="E513" s="167">
        <f t="shared" si="23"/>
        <v>947.6</v>
      </c>
      <c r="F513" s="167">
        <f t="shared" si="23"/>
        <v>701.94500000000005</v>
      </c>
      <c r="G513" s="167">
        <f t="shared" si="23"/>
        <v>428.995</v>
      </c>
      <c r="H513" s="167">
        <f t="shared" si="23"/>
        <v>280.16000000000003</v>
      </c>
      <c r="I513" s="167">
        <f t="shared" si="23"/>
        <v>182.31</v>
      </c>
    </row>
    <row r="514" spans="1:9" hidden="1" x14ac:dyDescent="0.15">
      <c r="A514" s="16">
        <v>39</v>
      </c>
      <c r="B514" s="17"/>
      <c r="C514" s="167">
        <f t="shared" si="23"/>
        <v>1553.7550000000001</v>
      </c>
      <c r="D514" s="167">
        <f t="shared" si="23"/>
        <v>1272.5650000000001</v>
      </c>
      <c r="E514" s="167">
        <f t="shared" si="23"/>
        <v>988.28500000000008</v>
      </c>
      <c r="F514" s="167">
        <f t="shared" si="23"/>
        <v>733.875</v>
      </c>
      <c r="G514" s="167">
        <f t="shared" si="23"/>
        <v>450.625</v>
      </c>
      <c r="H514" s="167">
        <f t="shared" si="23"/>
        <v>295.61</v>
      </c>
      <c r="I514" s="167">
        <f t="shared" si="23"/>
        <v>193.125</v>
      </c>
    </row>
    <row r="515" spans="1:9" hidden="1" x14ac:dyDescent="0.15">
      <c r="A515" s="16">
        <v>40</v>
      </c>
      <c r="B515" s="17"/>
      <c r="C515" s="167">
        <f t="shared" si="23"/>
        <v>1597.53</v>
      </c>
      <c r="D515" s="167">
        <f t="shared" si="23"/>
        <v>1324.58</v>
      </c>
      <c r="E515" s="167">
        <f t="shared" si="23"/>
        <v>1031.5450000000001</v>
      </c>
      <c r="F515" s="167">
        <f t="shared" si="23"/>
        <v>768.38</v>
      </c>
      <c r="G515" s="167">
        <f t="shared" si="23"/>
        <v>473.8</v>
      </c>
      <c r="H515" s="167">
        <f t="shared" si="23"/>
        <v>312.09000000000003</v>
      </c>
      <c r="I515" s="167">
        <f t="shared" si="23"/>
        <v>205.48500000000001</v>
      </c>
    </row>
    <row r="516" spans="1:9" hidden="1" x14ac:dyDescent="0.15">
      <c r="A516" s="16">
        <v>41</v>
      </c>
      <c r="B516" s="17"/>
      <c r="C516" s="167">
        <f t="shared" si="23"/>
        <v>1633.0650000000001</v>
      </c>
      <c r="D516" s="167">
        <f t="shared" si="23"/>
        <v>1380.7150000000001</v>
      </c>
      <c r="E516" s="167">
        <f t="shared" si="23"/>
        <v>1077.895</v>
      </c>
      <c r="F516" s="167">
        <f t="shared" si="23"/>
        <v>805.46</v>
      </c>
      <c r="G516" s="167">
        <f t="shared" si="23"/>
        <v>498.52000000000004</v>
      </c>
      <c r="H516" s="167">
        <f t="shared" si="23"/>
        <v>330.11500000000001</v>
      </c>
      <c r="I516" s="167">
        <f t="shared" si="23"/>
        <v>218.875</v>
      </c>
    </row>
    <row r="517" spans="1:9" hidden="1" x14ac:dyDescent="0.15">
      <c r="A517" s="16">
        <v>42</v>
      </c>
      <c r="B517" s="17"/>
      <c r="C517" s="167">
        <f t="shared" si="23"/>
        <v>1671.69</v>
      </c>
      <c r="D517" s="167">
        <f t="shared" si="23"/>
        <v>1442.5150000000001</v>
      </c>
      <c r="E517" s="167">
        <f t="shared" si="23"/>
        <v>1128.8800000000001</v>
      </c>
      <c r="F517" s="167">
        <f t="shared" si="23"/>
        <v>846.66</v>
      </c>
      <c r="G517" s="167">
        <f t="shared" si="23"/>
        <v>526.33000000000004</v>
      </c>
      <c r="H517" s="167">
        <f t="shared" si="23"/>
        <v>349.685</v>
      </c>
      <c r="I517" s="167">
        <f t="shared" si="23"/>
        <v>232.78</v>
      </c>
    </row>
    <row r="518" spans="1:9" hidden="1" x14ac:dyDescent="0.15">
      <c r="A518" s="16">
        <v>43</v>
      </c>
      <c r="B518" s="17"/>
      <c r="C518" s="167">
        <f t="shared" si="23"/>
        <v>1735.55</v>
      </c>
      <c r="D518" s="167">
        <f t="shared" si="23"/>
        <v>1507.92</v>
      </c>
      <c r="E518" s="167">
        <f t="shared" si="23"/>
        <v>1183.9850000000001</v>
      </c>
      <c r="F518" s="167">
        <f t="shared" si="23"/>
        <v>890.43500000000006</v>
      </c>
      <c r="G518" s="167">
        <f t="shared" si="23"/>
        <v>556.20000000000005</v>
      </c>
      <c r="H518" s="167">
        <f t="shared" si="23"/>
        <v>371.315</v>
      </c>
      <c r="I518" s="167">
        <f t="shared" si="23"/>
        <v>248.23000000000002</v>
      </c>
    </row>
    <row r="519" spans="1:9" hidden="1" x14ac:dyDescent="0.15">
      <c r="A519" s="16">
        <v>44</v>
      </c>
      <c r="B519" s="17"/>
      <c r="C519" s="167">
        <f t="shared" si="23"/>
        <v>1802.5</v>
      </c>
      <c r="D519" s="167">
        <f t="shared" si="23"/>
        <v>1568.175</v>
      </c>
      <c r="E519" s="167">
        <f t="shared" si="23"/>
        <v>1243.21</v>
      </c>
      <c r="F519" s="167">
        <f t="shared" si="23"/>
        <v>937.81500000000005</v>
      </c>
      <c r="G519" s="167">
        <f t="shared" si="23"/>
        <v>588.13</v>
      </c>
      <c r="H519" s="167">
        <f t="shared" si="23"/>
        <v>393.97500000000002</v>
      </c>
      <c r="I519" s="167">
        <f t="shared" si="23"/>
        <v>265.22500000000002</v>
      </c>
    </row>
    <row r="520" spans="1:9" hidden="1" x14ac:dyDescent="0.15">
      <c r="A520" s="16">
        <v>45</v>
      </c>
      <c r="B520" s="17"/>
      <c r="C520" s="167">
        <f t="shared" si="23"/>
        <v>1869.45</v>
      </c>
      <c r="D520" s="167">
        <f t="shared" si="23"/>
        <v>1624.825</v>
      </c>
      <c r="E520" s="167">
        <f t="shared" si="23"/>
        <v>1307.585</v>
      </c>
      <c r="F520" s="167">
        <f t="shared" si="23"/>
        <v>989.31500000000005</v>
      </c>
      <c r="G520" s="167">
        <f t="shared" si="23"/>
        <v>622.63499999999999</v>
      </c>
      <c r="H520" s="167">
        <f t="shared" si="23"/>
        <v>418.69499999999999</v>
      </c>
      <c r="I520" s="167">
        <f t="shared" si="23"/>
        <v>283.25</v>
      </c>
    </row>
    <row r="521" spans="1:9" hidden="1" x14ac:dyDescent="0.15">
      <c r="A521" s="16">
        <v>46</v>
      </c>
      <c r="B521" s="17"/>
      <c r="C521" s="167">
        <f t="shared" si="23"/>
        <v>1935.3700000000001</v>
      </c>
      <c r="D521" s="167">
        <f t="shared" si="23"/>
        <v>1683.02</v>
      </c>
      <c r="E521" s="167">
        <f t="shared" si="23"/>
        <v>1376.595</v>
      </c>
      <c r="F521" s="167">
        <f t="shared" si="23"/>
        <v>1044.42</v>
      </c>
      <c r="G521" s="167">
        <f t="shared" si="23"/>
        <v>660.745</v>
      </c>
      <c r="H521" s="167">
        <f t="shared" si="23"/>
        <v>445.99</v>
      </c>
      <c r="I521" s="167">
        <f t="shared" si="23"/>
        <v>302.82</v>
      </c>
    </row>
    <row r="522" spans="1:9" hidden="1" x14ac:dyDescent="0.15">
      <c r="A522" s="16">
        <v>47</v>
      </c>
      <c r="B522" s="17"/>
      <c r="C522" s="167">
        <f t="shared" si="23"/>
        <v>2002.835</v>
      </c>
      <c r="D522" s="167">
        <f t="shared" si="23"/>
        <v>1740.7</v>
      </c>
      <c r="E522" s="167">
        <f t="shared" si="23"/>
        <v>1450.7550000000001</v>
      </c>
      <c r="F522" s="167">
        <f t="shared" si="23"/>
        <v>1104.1600000000001</v>
      </c>
      <c r="G522" s="167">
        <f t="shared" si="23"/>
        <v>700.91499999999996</v>
      </c>
      <c r="H522" s="167">
        <f t="shared" si="23"/>
        <v>474.83</v>
      </c>
      <c r="I522" s="167">
        <f t="shared" si="23"/>
        <v>324.45</v>
      </c>
    </row>
    <row r="523" spans="1:9" hidden="1" x14ac:dyDescent="0.15">
      <c r="A523" s="16">
        <v>48</v>
      </c>
      <c r="B523" s="17"/>
      <c r="C523" s="167">
        <f t="shared" si="23"/>
        <v>2073.9050000000002</v>
      </c>
      <c r="D523" s="167">
        <f t="shared" si="23"/>
        <v>1802.5</v>
      </c>
      <c r="E523" s="167">
        <f t="shared" si="23"/>
        <v>1531.095</v>
      </c>
      <c r="F523" s="167">
        <f t="shared" si="23"/>
        <v>1168.5350000000001</v>
      </c>
      <c r="G523" s="167">
        <f t="shared" si="23"/>
        <v>745.20500000000004</v>
      </c>
      <c r="H523" s="167">
        <f t="shared" si="23"/>
        <v>506.76</v>
      </c>
      <c r="I523" s="167">
        <f t="shared" si="23"/>
        <v>348.14</v>
      </c>
    </row>
    <row r="524" spans="1:9" hidden="1" x14ac:dyDescent="0.15">
      <c r="A524" s="16">
        <v>49</v>
      </c>
      <c r="B524" s="17"/>
      <c r="C524" s="167">
        <f t="shared" si="23"/>
        <v>2142.915</v>
      </c>
      <c r="D524" s="167">
        <f t="shared" si="23"/>
        <v>1863.27</v>
      </c>
      <c r="E524" s="167">
        <f t="shared" si="23"/>
        <v>1617.615</v>
      </c>
      <c r="F524" s="167">
        <f t="shared" si="23"/>
        <v>1238.575</v>
      </c>
      <c r="G524" s="167">
        <f t="shared" si="23"/>
        <v>792.58500000000004</v>
      </c>
      <c r="H524" s="167">
        <f t="shared" si="23"/>
        <v>541.78</v>
      </c>
      <c r="I524" s="167">
        <f t="shared" si="23"/>
        <v>373.375</v>
      </c>
    </row>
    <row r="525" spans="1:9" hidden="1" x14ac:dyDescent="0.15">
      <c r="A525" s="16">
        <v>50</v>
      </c>
      <c r="B525" s="17"/>
      <c r="C525" s="167">
        <f t="shared" si="23"/>
        <v>2212.9549999999999</v>
      </c>
      <c r="D525" s="167">
        <f t="shared" si="23"/>
        <v>1925.07</v>
      </c>
      <c r="E525" s="167">
        <f t="shared" si="23"/>
        <v>1717.01</v>
      </c>
      <c r="F525" s="167">
        <f t="shared" si="23"/>
        <v>1319.43</v>
      </c>
      <c r="G525" s="167">
        <f t="shared" si="23"/>
        <v>848.20500000000004</v>
      </c>
      <c r="H525" s="167">
        <f t="shared" si="23"/>
        <v>581.43500000000006</v>
      </c>
      <c r="I525" s="167">
        <f t="shared" si="23"/>
        <v>403.245</v>
      </c>
    </row>
    <row r="526" spans="1:9" hidden="1" x14ac:dyDescent="0.15">
      <c r="A526" s="16">
        <v>51</v>
      </c>
      <c r="B526" s="17"/>
      <c r="C526" s="167">
        <f t="shared" ref="C526:I541" si="24">+C39*$M$3</f>
        <v>2281.9650000000001</v>
      </c>
      <c r="D526" s="167">
        <f t="shared" si="24"/>
        <v>1985.325</v>
      </c>
      <c r="E526" s="167">
        <f t="shared" si="24"/>
        <v>1810.2250000000001</v>
      </c>
      <c r="F526" s="167">
        <f t="shared" si="24"/>
        <v>1416.25</v>
      </c>
      <c r="G526" s="167">
        <f t="shared" si="24"/>
        <v>915.67000000000007</v>
      </c>
      <c r="H526" s="167">
        <f t="shared" si="24"/>
        <v>630.875</v>
      </c>
      <c r="I526" s="167">
        <f t="shared" si="24"/>
        <v>439.29500000000002</v>
      </c>
    </row>
    <row r="527" spans="1:9" hidden="1" x14ac:dyDescent="0.15">
      <c r="A527" s="16">
        <v>52</v>
      </c>
      <c r="B527" s="17"/>
      <c r="C527" s="167">
        <f t="shared" si="24"/>
        <v>2352.52</v>
      </c>
      <c r="D527" s="167">
        <f t="shared" si="24"/>
        <v>2046.6100000000001</v>
      </c>
      <c r="E527" s="167">
        <f t="shared" si="24"/>
        <v>1865.845</v>
      </c>
      <c r="F527" s="167">
        <f t="shared" si="24"/>
        <v>1520.7950000000001</v>
      </c>
      <c r="G527" s="167">
        <f t="shared" si="24"/>
        <v>987.77</v>
      </c>
      <c r="H527" s="167">
        <f t="shared" si="24"/>
        <v>683.40499999999997</v>
      </c>
      <c r="I527" s="167">
        <f t="shared" si="24"/>
        <v>478.435</v>
      </c>
    </row>
    <row r="528" spans="1:9" hidden="1" x14ac:dyDescent="0.15">
      <c r="A528" s="16">
        <v>53</v>
      </c>
      <c r="B528" s="17"/>
      <c r="C528" s="167">
        <f t="shared" si="24"/>
        <v>2435.9500000000003</v>
      </c>
      <c r="D528" s="167">
        <f t="shared" si="24"/>
        <v>2118.1950000000002</v>
      </c>
      <c r="E528" s="167">
        <f t="shared" si="24"/>
        <v>1932.7950000000001</v>
      </c>
      <c r="F528" s="167">
        <f t="shared" si="24"/>
        <v>1632.55</v>
      </c>
      <c r="G528" s="167">
        <f t="shared" si="24"/>
        <v>1065.02</v>
      </c>
      <c r="H528" s="167">
        <f t="shared" si="24"/>
        <v>739.54</v>
      </c>
      <c r="I528" s="167">
        <f t="shared" si="24"/>
        <v>520.66499999999996</v>
      </c>
    </row>
    <row r="529" spans="1:9" hidden="1" x14ac:dyDescent="0.15">
      <c r="A529" s="16">
        <v>54</v>
      </c>
      <c r="B529" s="19"/>
      <c r="C529" s="167">
        <f t="shared" si="24"/>
        <v>2519.895</v>
      </c>
      <c r="D529" s="167">
        <f t="shared" si="24"/>
        <v>2190.81</v>
      </c>
      <c r="E529" s="167">
        <f t="shared" si="24"/>
        <v>1997.6849999999999</v>
      </c>
      <c r="F529" s="167">
        <f t="shared" si="24"/>
        <v>1753.06</v>
      </c>
      <c r="G529" s="167">
        <f t="shared" si="24"/>
        <v>1148.45</v>
      </c>
      <c r="H529" s="167">
        <f t="shared" si="24"/>
        <v>799.79500000000007</v>
      </c>
      <c r="I529" s="167">
        <f t="shared" si="24"/>
        <v>565.98500000000001</v>
      </c>
    </row>
    <row r="530" spans="1:9" hidden="1" x14ac:dyDescent="0.15">
      <c r="A530" s="16">
        <v>55</v>
      </c>
      <c r="B530" s="19"/>
      <c r="C530" s="167">
        <f t="shared" si="24"/>
        <v>2604.355</v>
      </c>
      <c r="D530" s="167">
        <f t="shared" si="24"/>
        <v>2264.4549999999999</v>
      </c>
      <c r="E530" s="167">
        <f t="shared" si="24"/>
        <v>2063.605</v>
      </c>
      <c r="F530" s="167">
        <f t="shared" si="24"/>
        <v>1821.04</v>
      </c>
      <c r="G530" s="167">
        <f t="shared" si="24"/>
        <v>1238.06</v>
      </c>
      <c r="H530" s="167">
        <f t="shared" si="24"/>
        <v>864.68500000000006</v>
      </c>
      <c r="I530" s="167">
        <f t="shared" si="24"/>
        <v>613.88</v>
      </c>
    </row>
    <row r="531" spans="1:9" hidden="1" x14ac:dyDescent="0.15">
      <c r="A531" s="16">
        <v>56</v>
      </c>
      <c r="B531" s="19"/>
      <c r="C531" s="167">
        <f t="shared" si="24"/>
        <v>2687.27</v>
      </c>
      <c r="D531" s="167">
        <f t="shared" si="24"/>
        <v>2336.04</v>
      </c>
      <c r="E531" s="167">
        <f t="shared" si="24"/>
        <v>2129.0100000000002</v>
      </c>
      <c r="F531" s="167">
        <f t="shared" si="24"/>
        <v>1883.355</v>
      </c>
      <c r="G531" s="167">
        <f t="shared" si="24"/>
        <v>1310.1600000000001</v>
      </c>
      <c r="H531" s="167">
        <f t="shared" si="24"/>
        <v>934.72500000000002</v>
      </c>
      <c r="I531" s="167">
        <f t="shared" si="24"/>
        <v>665.89499999999998</v>
      </c>
    </row>
    <row r="532" spans="1:9" hidden="1" x14ac:dyDescent="0.15">
      <c r="A532" s="16">
        <v>57</v>
      </c>
      <c r="B532" s="19"/>
      <c r="C532" s="167">
        <f t="shared" si="24"/>
        <v>2769.1550000000002</v>
      </c>
      <c r="D532" s="167">
        <f t="shared" si="24"/>
        <v>2409.17</v>
      </c>
      <c r="E532" s="167">
        <f t="shared" si="24"/>
        <v>2195.96</v>
      </c>
      <c r="F532" s="167">
        <f t="shared" si="24"/>
        <v>1947.2150000000001</v>
      </c>
      <c r="G532" s="167">
        <f t="shared" si="24"/>
        <v>1350.845</v>
      </c>
      <c r="H532" s="167">
        <f t="shared" si="24"/>
        <v>1009.9150000000001</v>
      </c>
      <c r="I532" s="167">
        <f t="shared" si="24"/>
        <v>722.03</v>
      </c>
    </row>
    <row r="533" spans="1:9" hidden="1" x14ac:dyDescent="0.15">
      <c r="A533" s="16">
        <v>58</v>
      </c>
      <c r="B533" s="19"/>
      <c r="C533" s="167">
        <f t="shared" si="24"/>
        <v>2864.9450000000002</v>
      </c>
      <c r="D533" s="167">
        <f t="shared" si="24"/>
        <v>2490.54</v>
      </c>
      <c r="E533" s="167">
        <f t="shared" si="24"/>
        <v>2264.9700000000003</v>
      </c>
      <c r="F533" s="167">
        <f t="shared" si="24"/>
        <v>2030.645</v>
      </c>
      <c r="G533" s="167">
        <f t="shared" si="24"/>
        <v>1404.405</v>
      </c>
      <c r="H533" s="167">
        <f t="shared" si="24"/>
        <v>1090.2550000000001</v>
      </c>
      <c r="I533" s="167">
        <f t="shared" si="24"/>
        <v>782.28499999999997</v>
      </c>
    </row>
    <row r="534" spans="1:9" hidden="1" x14ac:dyDescent="0.15">
      <c r="A534" s="16">
        <v>59</v>
      </c>
      <c r="B534" s="19"/>
      <c r="C534" s="167">
        <f t="shared" si="24"/>
        <v>2960.7350000000001</v>
      </c>
      <c r="D534" s="167">
        <f t="shared" si="24"/>
        <v>2575</v>
      </c>
      <c r="E534" s="167">
        <f t="shared" si="24"/>
        <v>2332.9500000000003</v>
      </c>
      <c r="F534" s="167">
        <f t="shared" si="24"/>
        <v>2112.0149999999999</v>
      </c>
      <c r="G534" s="167">
        <f t="shared" si="24"/>
        <v>1457.45</v>
      </c>
      <c r="H534" s="167">
        <f t="shared" si="24"/>
        <v>1176.7750000000001</v>
      </c>
      <c r="I534" s="167">
        <f t="shared" si="24"/>
        <v>846.66</v>
      </c>
    </row>
    <row r="535" spans="1:9" hidden="1" x14ac:dyDescent="0.15">
      <c r="A535" s="16">
        <v>60</v>
      </c>
      <c r="B535" s="19"/>
      <c r="C535" s="167">
        <f t="shared" si="24"/>
        <v>3056.01</v>
      </c>
      <c r="D535" s="167">
        <f t="shared" si="24"/>
        <v>2656.8850000000002</v>
      </c>
      <c r="E535" s="167">
        <f t="shared" si="24"/>
        <v>2402.9900000000002</v>
      </c>
      <c r="F535" s="167">
        <f t="shared" si="24"/>
        <v>2194.9299999999998</v>
      </c>
      <c r="G535" s="167">
        <f t="shared" si="24"/>
        <v>1511.01</v>
      </c>
      <c r="H535" s="167">
        <f t="shared" si="24"/>
        <v>1270.5050000000001</v>
      </c>
      <c r="I535" s="167">
        <f t="shared" si="24"/>
        <v>916.18500000000006</v>
      </c>
    </row>
    <row r="536" spans="1:9" hidden="1" x14ac:dyDescent="0.15">
      <c r="A536" s="16">
        <v>61</v>
      </c>
      <c r="B536" s="19"/>
      <c r="C536" s="167">
        <f t="shared" si="24"/>
        <v>3173.9450000000002</v>
      </c>
      <c r="D536" s="167">
        <f t="shared" si="24"/>
        <v>2758.855</v>
      </c>
      <c r="E536" s="167">
        <f t="shared" si="24"/>
        <v>2506.5050000000001</v>
      </c>
      <c r="F536" s="167">
        <f t="shared" si="24"/>
        <v>2276.8150000000001</v>
      </c>
      <c r="G536" s="167">
        <f t="shared" si="24"/>
        <v>1567.145</v>
      </c>
      <c r="H536" s="167">
        <f t="shared" si="24"/>
        <v>1370.415</v>
      </c>
      <c r="I536" s="167">
        <f t="shared" si="24"/>
        <v>990.86</v>
      </c>
    </row>
    <row r="537" spans="1:9" hidden="1" x14ac:dyDescent="0.15">
      <c r="A537" s="16">
        <v>62</v>
      </c>
      <c r="B537" s="19"/>
      <c r="C537" s="167">
        <f t="shared" si="24"/>
        <v>3316.085</v>
      </c>
      <c r="D537" s="167">
        <f t="shared" si="24"/>
        <v>2883.4850000000001</v>
      </c>
      <c r="E537" s="167">
        <f t="shared" si="24"/>
        <v>2629.0750000000003</v>
      </c>
      <c r="F537" s="167">
        <f t="shared" si="24"/>
        <v>2379.3000000000002</v>
      </c>
      <c r="G537" s="167">
        <f t="shared" si="24"/>
        <v>1638.73</v>
      </c>
      <c r="H537" s="167">
        <f t="shared" si="24"/>
        <v>1479.08</v>
      </c>
      <c r="I537" s="167">
        <f t="shared" si="24"/>
        <v>1071.7149999999999</v>
      </c>
    </row>
    <row r="538" spans="1:9" hidden="1" x14ac:dyDescent="0.15">
      <c r="A538" s="16">
        <v>63</v>
      </c>
      <c r="B538" s="19"/>
      <c r="C538" s="167">
        <f t="shared" si="24"/>
        <v>3487.0650000000001</v>
      </c>
      <c r="D538" s="167">
        <f t="shared" si="24"/>
        <v>3031.29</v>
      </c>
      <c r="E538" s="167">
        <f t="shared" si="24"/>
        <v>2765.55</v>
      </c>
      <c r="F538" s="167">
        <f t="shared" si="24"/>
        <v>2501.87</v>
      </c>
      <c r="G538" s="167">
        <f t="shared" si="24"/>
        <v>1724.22</v>
      </c>
      <c r="H538" s="167">
        <f t="shared" si="24"/>
        <v>1595.47</v>
      </c>
      <c r="I538" s="167">
        <f t="shared" si="24"/>
        <v>1158.2350000000001</v>
      </c>
    </row>
    <row r="539" spans="1:9" hidden="1" x14ac:dyDescent="0.15">
      <c r="A539" s="16">
        <v>64</v>
      </c>
      <c r="B539" s="19"/>
      <c r="C539" s="167">
        <f t="shared" si="24"/>
        <v>3687.4</v>
      </c>
      <c r="D539" s="167">
        <f t="shared" si="24"/>
        <v>3207.42</v>
      </c>
      <c r="E539" s="167">
        <f t="shared" si="24"/>
        <v>2923.6550000000002</v>
      </c>
      <c r="F539" s="167">
        <f t="shared" si="24"/>
        <v>2646.07</v>
      </c>
      <c r="G539" s="167">
        <f t="shared" si="24"/>
        <v>1914.2550000000001</v>
      </c>
      <c r="H539" s="167">
        <f t="shared" si="24"/>
        <v>1721.645</v>
      </c>
      <c r="I539" s="167">
        <f t="shared" si="24"/>
        <v>1250.9349999999999</v>
      </c>
    </row>
    <row r="540" spans="1:9" hidden="1" x14ac:dyDescent="0.15">
      <c r="A540" s="16">
        <v>65</v>
      </c>
      <c r="B540" s="19"/>
      <c r="C540" s="167">
        <f t="shared" si="24"/>
        <v>3929.4500000000003</v>
      </c>
      <c r="D540" s="167">
        <f t="shared" si="24"/>
        <v>3415.9949999999999</v>
      </c>
      <c r="E540" s="167">
        <f t="shared" si="24"/>
        <v>3114.2049999999999</v>
      </c>
      <c r="F540" s="167">
        <f t="shared" si="24"/>
        <v>2843.83</v>
      </c>
      <c r="G540" s="167">
        <f t="shared" si="24"/>
        <v>2049.1849999999999</v>
      </c>
      <c r="H540" s="167">
        <f t="shared" si="24"/>
        <v>1857.0900000000001</v>
      </c>
      <c r="I540" s="167">
        <f t="shared" si="24"/>
        <v>1351.3600000000001</v>
      </c>
    </row>
    <row r="541" spans="1:9" hidden="1" x14ac:dyDescent="0.15">
      <c r="A541" s="16">
        <v>66</v>
      </c>
      <c r="B541" s="19"/>
      <c r="C541" s="167">
        <f t="shared" si="24"/>
        <v>4211.1549999999997</v>
      </c>
      <c r="D541" s="167">
        <f t="shared" si="24"/>
        <v>3662.165</v>
      </c>
      <c r="E541" s="167">
        <f t="shared" si="24"/>
        <v>3339.26</v>
      </c>
      <c r="F541" s="167">
        <f t="shared" si="24"/>
        <v>3070.9450000000002</v>
      </c>
      <c r="G541" s="167">
        <f t="shared" si="24"/>
        <v>2207.29</v>
      </c>
      <c r="H541" s="167">
        <f t="shared" si="24"/>
        <v>2003.865</v>
      </c>
      <c r="I541" s="167">
        <f t="shared" si="24"/>
        <v>1459.51</v>
      </c>
    </row>
    <row r="542" spans="1:9" hidden="1" x14ac:dyDescent="0.15">
      <c r="A542" s="16">
        <v>67</v>
      </c>
      <c r="B542" s="19"/>
      <c r="C542" s="167">
        <f t="shared" ref="C542:I557" si="25">+C55*$M$3</f>
        <v>4547.45</v>
      </c>
      <c r="D542" s="167">
        <f t="shared" si="25"/>
        <v>3954.6849999999999</v>
      </c>
      <c r="E542" s="167">
        <f t="shared" si="25"/>
        <v>3606.5450000000001</v>
      </c>
      <c r="F542" s="167">
        <f t="shared" si="25"/>
        <v>3319.1750000000002</v>
      </c>
      <c r="G542" s="167">
        <f t="shared" si="25"/>
        <v>2383.9349999999999</v>
      </c>
      <c r="H542" s="167">
        <f t="shared" si="25"/>
        <v>2161.4549999999999</v>
      </c>
      <c r="I542" s="167">
        <f t="shared" si="25"/>
        <v>1575.9</v>
      </c>
    </row>
    <row r="543" spans="1:9" hidden="1" x14ac:dyDescent="0.15">
      <c r="A543" s="16">
        <v>68</v>
      </c>
      <c r="B543" s="19"/>
      <c r="C543" s="167">
        <f t="shared" si="25"/>
        <v>4934.7300000000005</v>
      </c>
      <c r="D543" s="167">
        <f t="shared" si="25"/>
        <v>4289.95</v>
      </c>
      <c r="E543" s="167">
        <f t="shared" si="25"/>
        <v>3912.4549999999999</v>
      </c>
      <c r="F543" s="167">
        <f t="shared" si="25"/>
        <v>3598.82</v>
      </c>
      <c r="G543" s="167">
        <f t="shared" si="25"/>
        <v>2585.3000000000002</v>
      </c>
      <c r="H543" s="167">
        <f t="shared" si="25"/>
        <v>2331.92</v>
      </c>
      <c r="I543" s="167">
        <f t="shared" si="25"/>
        <v>1701.56</v>
      </c>
    </row>
    <row r="544" spans="1:9" hidden="1" x14ac:dyDescent="0.15">
      <c r="A544" s="16">
        <v>69</v>
      </c>
      <c r="B544" s="19"/>
      <c r="C544" s="167">
        <f t="shared" si="25"/>
        <v>5384.3249999999998</v>
      </c>
      <c r="D544" s="167">
        <f t="shared" si="25"/>
        <v>4681.8649999999998</v>
      </c>
      <c r="E544" s="167">
        <f t="shared" si="25"/>
        <v>4269.3500000000004</v>
      </c>
      <c r="F544" s="167">
        <f t="shared" si="25"/>
        <v>3929.9650000000001</v>
      </c>
      <c r="G544" s="167">
        <f t="shared" si="25"/>
        <v>2689.33</v>
      </c>
      <c r="H544" s="167">
        <f t="shared" si="25"/>
        <v>2515.7750000000001</v>
      </c>
      <c r="I544" s="167">
        <f t="shared" si="25"/>
        <v>1835.9750000000001</v>
      </c>
    </row>
    <row r="545" spans="1:9" hidden="1" x14ac:dyDescent="0.15">
      <c r="A545" s="16">
        <v>70</v>
      </c>
      <c r="B545" s="19"/>
      <c r="C545" s="167">
        <f t="shared" si="25"/>
        <v>5905.5050000000001</v>
      </c>
      <c r="D545" s="167">
        <f t="shared" si="25"/>
        <v>5135.58</v>
      </c>
      <c r="E545" s="167">
        <f t="shared" si="25"/>
        <v>4641.6949999999997</v>
      </c>
      <c r="F545" s="167">
        <f t="shared" si="25"/>
        <v>4373.38</v>
      </c>
      <c r="G545" s="167">
        <f t="shared" si="25"/>
        <v>2973.61</v>
      </c>
      <c r="H545" s="167">
        <f t="shared" si="25"/>
        <v>2713.02</v>
      </c>
      <c r="I545" s="167">
        <f t="shared" si="25"/>
        <v>1980.69</v>
      </c>
    </row>
    <row r="546" spans="1:9" hidden="1" x14ac:dyDescent="0.15">
      <c r="A546" s="16">
        <v>71</v>
      </c>
      <c r="B546" s="19"/>
      <c r="C546" s="167">
        <f t="shared" si="25"/>
        <v>6504.45</v>
      </c>
      <c r="D546" s="167">
        <f t="shared" si="25"/>
        <v>5656.2449999999999</v>
      </c>
      <c r="E546" s="167">
        <f t="shared" si="25"/>
        <v>5156.18</v>
      </c>
      <c r="F546" s="167">
        <f t="shared" si="25"/>
        <v>4815.7650000000003</v>
      </c>
      <c r="G546" s="167">
        <f t="shared" si="25"/>
        <v>3275.915</v>
      </c>
      <c r="H546" s="167">
        <f t="shared" si="25"/>
        <v>2925.7150000000001</v>
      </c>
      <c r="I546" s="167">
        <f t="shared" si="25"/>
        <v>2134.6750000000002</v>
      </c>
    </row>
    <row r="547" spans="1:9" hidden="1" x14ac:dyDescent="0.15">
      <c r="A547" s="16">
        <v>72</v>
      </c>
      <c r="B547" s="19"/>
      <c r="C547" s="167">
        <f t="shared" si="25"/>
        <v>7195.0650000000005</v>
      </c>
      <c r="D547" s="167">
        <f t="shared" si="25"/>
        <v>6256.22</v>
      </c>
      <c r="E547" s="167">
        <f t="shared" si="25"/>
        <v>5705.17</v>
      </c>
      <c r="F547" s="167">
        <f t="shared" si="25"/>
        <v>5329.7350000000006</v>
      </c>
      <c r="G547" s="167">
        <f t="shared" si="25"/>
        <v>3625.6</v>
      </c>
      <c r="H547" s="167">
        <f t="shared" si="25"/>
        <v>3153.3450000000003</v>
      </c>
      <c r="I547" s="167">
        <f t="shared" si="25"/>
        <v>2299.4749999999999</v>
      </c>
    </row>
    <row r="548" spans="1:9" hidden="1" x14ac:dyDescent="0.15">
      <c r="A548" s="16">
        <v>73</v>
      </c>
      <c r="B548" s="19"/>
      <c r="C548" s="167">
        <f t="shared" si="25"/>
        <v>7991.2550000000001</v>
      </c>
      <c r="D548" s="167">
        <f t="shared" si="25"/>
        <v>6948.38</v>
      </c>
      <c r="E548" s="167">
        <f t="shared" si="25"/>
        <v>6335.0150000000003</v>
      </c>
      <c r="F548" s="167">
        <f t="shared" si="25"/>
        <v>5916.835</v>
      </c>
      <c r="G548" s="167">
        <f t="shared" si="25"/>
        <v>4023.6950000000002</v>
      </c>
      <c r="H548" s="167">
        <f t="shared" si="25"/>
        <v>3397.4549999999999</v>
      </c>
      <c r="I548" s="167">
        <f t="shared" si="25"/>
        <v>2474.5750000000003</v>
      </c>
    </row>
    <row r="549" spans="1:9" hidden="1" x14ac:dyDescent="0.15">
      <c r="A549" s="16">
        <v>74</v>
      </c>
      <c r="B549" s="19"/>
      <c r="C549" s="167">
        <f t="shared" si="25"/>
        <v>8909.5</v>
      </c>
      <c r="D549" s="167">
        <f t="shared" si="25"/>
        <v>7746.1149999999998</v>
      </c>
      <c r="E549" s="167">
        <f t="shared" si="25"/>
        <v>7062.71</v>
      </c>
      <c r="F549" s="167">
        <f t="shared" si="25"/>
        <v>6597.665</v>
      </c>
      <c r="G549" s="167">
        <f t="shared" si="25"/>
        <v>4487.71</v>
      </c>
      <c r="H549" s="167">
        <f t="shared" si="25"/>
        <v>3657.53</v>
      </c>
      <c r="I549" s="167">
        <f t="shared" si="25"/>
        <v>2659.46</v>
      </c>
    </row>
    <row r="550" spans="1:9" hidden="1" x14ac:dyDescent="0.15">
      <c r="A550" s="16">
        <v>75</v>
      </c>
      <c r="B550" s="19"/>
      <c r="C550" s="167">
        <f t="shared" si="25"/>
        <v>9961.130000000001</v>
      </c>
      <c r="D550" s="167">
        <f t="shared" si="25"/>
        <v>8662.3000000000011</v>
      </c>
      <c r="E550" s="167">
        <f t="shared" si="25"/>
        <v>7866.1100000000006</v>
      </c>
      <c r="F550" s="167">
        <f t="shared" si="25"/>
        <v>7423.7250000000004</v>
      </c>
      <c r="G550" s="167">
        <f t="shared" si="25"/>
        <v>5035.1549999999997</v>
      </c>
      <c r="H550" s="167">
        <f t="shared" si="25"/>
        <v>3933.0550000000003</v>
      </c>
      <c r="I550" s="167">
        <f t="shared" si="25"/>
        <v>2853.6150000000002</v>
      </c>
    </row>
    <row r="551" spans="1:9" hidden="1" x14ac:dyDescent="0.15">
      <c r="A551" s="16">
        <v>76</v>
      </c>
      <c r="B551" s="19"/>
      <c r="C551" s="167">
        <f t="shared" si="25"/>
        <v>11171.895</v>
      </c>
      <c r="D551" s="167">
        <f t="shared" si="25"/>
        <v>9713.93</v>
      </c>
      <c r="E551" s="167">
        <f t="shared" si="25"/>
        <v>8850.2749999999996</v>
      </c>
      <c r="F551" s="167">
        <f t="shared" si="25"/>
        <v>8323.9449999999997</v>
      </c>
      <c r="G551" s="167">
        <f t="shared" si="25"/>
        <v>5645.9449999999997</v>
      </c>
      <c r="H551" s="167">
        <f t="shared" si="25"/>
        <v>4224.03</v>
      </c>
      <c r="I551" s="167">
        <f t="shared" si="25"/>
        <v>3056.01</v>
      </c>
    </row>
    <row r="552" spans="1:9" hidden="1" x14ac:dyDescent="0.15">
      <c r="A552" s="16">
        <v>77</v>
      </c>
      <c r="B552" s="19"/>
      <c r="C552" s="167">
        <f t="shared" si="25"/>
        <v>12545.4</v>
      </c>
      <c r="D552" s="167">
        <f t="shared" si="25"/>
        <v>10910.275</v>
      </c>
      <c r="E552" s="167">
        <f t="shared" si="25"/>
        <v>9947.2250000000004</v>
      </c>
      <c r="F552" s="167">
        <f t="shared" si="25"/>
        <v>9280.3000000000011</v>
      </c>
      <c r="G552" s="167">
        <f t="shared" si="25"/>
        <v>6342.2250000000004</v>
      </c>
      <c r="H552" s="167">
        <f t="shared" si="25"/>
        <v>4528.3950000000004</v>
      </c>
      <c r="I552" s="167">
        <f t="shared" si="25"/>
        <v>3264.07</v>
      </c>
    </row>
    <row r="553" spans="1:9" hidden="1" x14ac:dyDescent="0.15">
      <c r="A553" s="16">
        <v>78</v>
      </c>
      <c r="B553" s="19"/>
      <c r="C553" s="167">
        <f t="shared" si="25"/>
        <v>14097.095000000001</v>
      </c>
      <c r="D553" s="167">
        <f t="shared" si="25"/>
        <v>12258.03</v>
      </c>
      <c r="E553" s="167">
        <f t="shared" si="25"/>
        <v>11176.014999999999</v>
      </c>
      <c r="F553" s="167">
        <f t="shared" si="25"/>
        <v>9954.9500000000007</v>
      </c>
      <c r="G553" s="167">
        <f t="shared" si="25"/>
        <v>6829.415</v>
      </c>
      <c r="H553" s="167">
        <f t="shared" si="25"/>
        <v>4844.6050000000005</v>
      </c>
      <c r="I553" s="167">
        <f t="shared" si="25"/>
        <v>3476.25</v>
      </c>
    </row>
    <row r="554" spans="1:9" hidden="1" x14ac:dyDescent="0.15">
      <c r="A554" s="16">
        <v>79</v>
      </c>
      <c r="B554" s="19"/>
      <c r="C554" s="167">
        <f t="shared" si="25"/>
        <v>15838.825000000001</v>
      </c>
      <c r="D554" s="167">
        <f t="shared" si="25"/>
        <v>13771.615</v>
      </c>
      <c r="E554" s="167">
        <f t="shared" si="25"/>
        <v>12557.76</v>
      </c>
      <c r="F554" s="167">
        <f t="shared" si="25"/>
        <v>10663.075000000001</v>
      </c>
      <c r="G554" s="167">
        <f t="shared" si="25"/>
        <v>7309.91</v>
      </c>
      <c r="H554" s="167">
        <f t="shared" si="25"/>
        <v>5169.57</v>
      </c>
      <c r="I554" s="167">
        <f t="shared" si="25"/>
        <v>3686.37</v>
      </c>
    </row>
    <row r="555" spans="1:9" hidden="1" x14ac:dyDescent="0.15">
      <c r="A555" s="16">
        <v>80</v>
      </c>
      <c r="B555" s="19" t="s">
        <v>3</v>
      </c>
      <c r="C555" s="167">
        <f t="shared" si="25"/>
        <v>17800.975000000002</v>
      </c>
      <c r="D555" s="167">
        <f t="shared" si="25"/>
        <v>15585.960000000001</v>
      </c>
      <c r="E555" s="167">
        <f t="shared" si="25"/>
        <v>13873.585000000001</v>
      </c>
      <c r="F555" s="167">
        <f t="shared" si="25"/>
        <v>11402.1</v>
      </c>
      <c r="G555" s="167">
        <f t="shared" si="25"/>
        <v>7805.34</v>
      </c>
      <c r="H555" s="167">
        <f t="shared" si="25"/>
        <v>5498.14</v>
      </c>
      <c r="I555" s="167">
        <f t="shared" si="25"/>
        <v>3890.8250000000003</v>
      </c>
    </row>
    <row r="556" spans="1:9" hidden="1" x14ac:dyDescent="0.15">
      <c r="A556" s="16">
        <v>1</v>
      </c>
      <c r="B556" s="19" t="s">
        <v>4</v>
      </c>
      <c r="C556" s="167">
        <f t="shared" si="25"/>
        <v>682.89</v>
      </c>
      <c r="D556" s="167">
        <f t="shared" si="25"/>
        <v>593.79499999999996</v>
      </c>
      <c r="E556" s="167">
        <f t="shared" si="25"/>
        <v>430.02500000000003</v>
      </c>
      <c r="F556" s="167">
        <f t="shared" si="25"/>
        <v>294.58</v>
      </c>
      <c r="G556" s="167">
        <f t="shared" si="25"/>
        <v>160.68</v>
      </c>
      <c r="H556" s="167">
        <f t="shared" si="25"/>
        <v>94.245000000000005</v>
      </c>
      <c r="I556" s="167">
        <f t="shared" si="25"/>
        <v>54.075000000000003</v>
      </c>
    </row>
    <row r="557" spans="1:9" hidden="1" x14ac:dyDescent="0.15">
      <c r="A557" s="16">
        <v>2</v>
      </c>
      <c r="B557" s="19" t="s">
        <v>1</v>
      </c>
      <c r="C557" s="167">
        <f t="shared" si="25"/>
        <v>807.52</v>
      </c>
      <c r="D557" s="167">
        <f t="shared" si="25"/>
        <v>701.43000000000006</v>
      </c>
      <c r="E557" s="167">
        <f t="shared" si="25"/>
        <v>508.30500000000001</v>
      </c>
      <c r="F557" s="167">
        <f t="shared" si="25"/>
        <v>348.65500000000003</v>
      </c>
      <c r="G557" s="167">
        <f t="shared" si="25"/>
        <v>189.52</v>
      </c>
      <c r="H557" s="167">
        <f t="shared" si="25"/>
        <v>111.75500000000001</v>
      </c>
      <c r="I557" s="167">
        <f t="shared" si="25"/>
        <v>63.86</v>
      </c>
    </row>
    <row r="558" spans="1:9" ht="14" hidden="1" thickBot="1" x14ac:dyDescent="0.2">
      <c r="A558" s="16">
        <v>3</v>
      </c>
      <c r="B558" s="19" t="s">
        <v>5</v>
      </c>
      <c r="C558" s="167">
        <f t="shared" ref="C558:I558" si="26">+C71*$M$3</f>
        <v>1118.0650000000001</v>
      </c>
      <c r="D558" s="167">
        <f t="shared" si="26"/>
        <v>971.29000000000008</v>
      </c>
      <c r="E558" s="167">
        <f t="shared" si="26"/>
        <v>704.005</v>
      </c>
      <c r="F558" s="167">
        <f t="shared" si="26"/>
        <v>482.55500000000001</v>
      </c>
      <c r="G558" s="167">
        <f t="shared" si="26"/>
        <v>262.65000000000003</v>
      </c>
      <c r="H558" s="167">
        <f t="shared" si="26"/>
        <v>154.5</v>
      </c>
      <c r="I558" s="167">
        <f t="shared" si="26"/>
        <v>89.094999999999999</v>
      </c>
    </row>
    <row r="559" spans="1:9" ht="14" hidden="1" thickBot="1" x14ac:dyDescent="0.2">
      <c r="A559" s="23"/>
      <c r="B559" s="23"/>
      <c r="C559" s="23"/>
      <c r="D559" s="23"/>
      <c r="E559" s="23"/>
      <c r="F559" s="23"/>
      <c r="G559" s="23"/>
    </row>
    <row r="560" spans="1:9" ht="18" hidden="1" x14ac:dyDescent="0.2">
      <c r="A560" s="449" t="s">
        <v>68</v>
      </c>
      <c r="B560" s="450"/>
      <c r="C560" s="450"/>
      <c r="D560" s="450"/>
      <c r="E560" s="450"/>
      <c r="F560" s="450"/>
      <c r="G560" s="451"/>
    </row>
    <row r="561" spans="1:7" ht="18" hidden="1" x14ac:dyDescent="0.2">
      <c r="A561" s="452" t="s">
        <v>67</v>
      </c>
      <c r="B561" s="453"/>
      <c r="C561" s="453"/>
      <c r="D561" s="453"/>
      <c r="E561" s="453"/>
      <c r="F561" s="453"/>
      <c r="G561" s="454"/>
    </row>
    <row r="562" spans="1:7" hidden="1" x14ac:dyDescent="0.15">
      <c r="A562" s="446" t="s">
        <v>0</v>
      </c>
      <c r="B562" s="447"/>
      <c r="C562" s="447"/>
      <c r="D562" s="447"/>
      <c r="E562" s="447"/>
      <c r="F562" s="447"/>
      <c r="G562" s="448"/>
    </row>
    <row r="563" spans="1:7" hidden="1" x14ac:dyDescent="0.15">
      <c r="A563" s="16" t="s">
        <v>2</v>
      </c>
      <c r="B563" s="17" t="s">
        <v>2</v>
      </c>
      <c r="C563" s="249" t="s">
        <v>42</v>
      </c>
      <c r="D563" s="249" t="s">
        <v>43</v>
      </c>
      <c r="E563" s="249" t="s">
        <v>44</v>
      </c>
      <c r="F563" s="249" t="s">
        <v>45</v>
      </c>
      <c r="G563" s="250" t="s">
        <v>46</v>
      </c>
    </row>
    <row r="564" spans="1:7" hidden="1" x14ac:dyDescent="0.15">
      <c r="A564" s="16">
        <v>18</v>
      </c>
      <c r="B564" s="19"/>
      <c r="C564" s="167">
        <f>+C147*$M$3</f>
        <v>1232.9100000000001</v>
      </c>
      <c r="D564" s="167">
        <f t="shared" ref="D564:F564" si="27">+D147*$M$3</f>
        <v>1207.675</v>
      </c>
      <c r="E564" s="167">
        <f t="shared" si="27"/>
        <v>1140.7250000000001</v>
      </c>
      <c r="F564" s="167">
        <f t="shared" si="27"/>
        <v>1040.8150000000001</v>
      </c>
      <c r="G564" s="167">
        <f>+G147*$M$3</f>
        <v>805.46</v>
      </c>
    </row>
    <row r="565" spans="1:7" hidden="1" x14ac:dyDescent="0.15">
      <c r="A565" s="16">
        <v>19</v>
      </c>
      <c r="B565" s="19"/>
      <c r="C565" s="167">
        <f t="shared" ref="C565:G580" si="28">+C148*$M$3</f>
        <v>1256.085</v>
      </c>
      <c r="D565" s="167">
        <f t="shared" si="28"/>
        <v>1231.365</v>
      </c>
      <c r="E565" s="167">
        <f t="shared" si="28"/>
        <v>1161.325</v>
      </c>
      <c r="F565" s="167">
        <f t="shared" si="28"/>
        <v>1059.355</v>
      </c>
      <c r="G565" s="167">
        <f t="shared" si="28"/>
        <v>821.94</v>
      </c>
    </row>
    <row r="566" spans="1:7" hidden="1" x14ac:dyDescent="0.15">
      <c r="A566" s="16">
        <v>20</v>
      </c>
      <c r="B566" s="19"/>
      <c r="C566" s="167">
        <f t="shared" si="28"/>
        <v>1277.2</v>
      </c>
      <c r="D566" s="167">
        <f t="shared" si="28"/>
        <v>1248.875</v>
      </c>
      <c r="E566" s="167">
        <f t="shared" si="28"/>
        <v>1179.3500000000001</v>
      </c>
      <c r="F566" s="167">
        <f t="shared" si="28"/>
        <v>1074.8050000000001</v>
      </c>
      <c r="G566" s="167">
        <f t="shared" si="28"/>
        <v>837.39</v>
      </c>
    </row>
    <row r="567" spans="1:7" hidden="1" x14ac:dyDescent="0.15">
      <c r="A567" s="16">
        <v>21</v>
      </c>
      <c r="B567" s="19"/>
      <c r="C567" s="167">
        <f t="shared" si="28"/>
        <v>1298.3150000000001</v>
      </c>
      <c r="D567" s="167">
        <f t="shared" si="28"/>
        <v>1272.5650000000001</v>
      </c>
      <c r="E567" s="167">
        <f t="shared" si="28"/>
        <v>1198.405</v>
      </c>
      <c r="F567" s="167">
        <f t="shared" si="28"/>
        <v>1092.3150000000001</v>
      </c>
      <c r="G567" s="167">
        <f t="shared" si="28"/>
        <v>855.93000000000006</v>
      </c>
    </row>
    <row r="568" spans="1:7" hidden="1" x14ac:dyDescent="0.15">
      <c r="A568" s="16">
        <v>22</v>
      </c>
      <c r="B568" s="19"/>
      <c r="C568" s="167">
        <f t="shared" si="28"/>
        <v>1318.915</v>
      </c>
      <c r="D568" s="167">
        <f t="shared" si="28"/>
        <v>1296.77</v>
      </c>
      <c r="E568" s="167">
        <f t="shared" si="28"/>
        <v>1219.0050000000001</v>
      </c>
      <c r="F568" s="167">
        <f t="shared" si="28"/>
        <v>1113.43</v>
      </c>
      <c r="G568" s="167">
        <f t="shared" si="28"/>
        <v>874.47</v>
      </c>
    </row>
    <row r="569" spans="1:7" hidden="1" x14ac:dyDescent="0.15">
      <c r="A569" s="16">
        <v>23</v>
      </c>
      <c r="B569" s="19"/>
      <c r="C569" s="167">
        <f t="shared" si="28"/>
        <v>1343.635</v>
      </c>
      <c r="D569" s="167">
        <f t="shared" si="28"/>
        <v>1315.31</v>
      </c>
      <c r="E569" s="167">
        <f t="shared" si="28"/>
        <v>1240.1200000000001</v>
      </c>
      <c r="F569" s="167">
        <f t="shared" si="28"/>
        <v>1129.9100000000001</v>
      </c>
      <c r="G569" s="167">
        <f t="shared" si="28"/>
        <v>892.495</v>
      </c>
    </row>
    <row r="570" spans="1:7" hidden="1" x14ac:dyDescent="0.15">
      <c r="A570" s="16">
        <v>24</v>
      </c>
      <c r="B570" s="19"/>
      <c r="C570" s="167">
        <f t="shared" si="28"/>
        <v>1365.78</v>
      </c>
      <c r="D570" s="167">
        <f t="shared" si="28"/>
        <v>1337.97</v>
      </c>
      <c r="E570" s="167">
        <f t="shared" si="28"/>
        <v>1261.2350000000001</v>
      </c>
      <c r="F570" s="167">
        <f t="shared" si="28"/>
        <v>1149.48</v>
      </c>
      <c r="G570" s="167">
        <f t="shared" si="28"/>
        <v>910.005</v>
      </c>
    </row>
    <row r="571" spans="1:7" hidden="1" x14ac:dyDescent="0.15">
      <c r="A571" s="16">
        <v>25</v>
      </c>
      <c r="B571" s="19"/>
      <c r="C571" s="167">
        <f t="shared" si="28"/>
        <v>1386.38</v>
      </c>
      <c r="D571" s="167">
        <f t="shared" si="28"/>
        <v>1358.57</v>
      </c>
      <c r="E571" s="167">
        <f t="shared" si="28"/>
        <v>1278.23</v>
      </c>
      <c r="F571" s="167">
        <f t="shared" si="28"/>
        <v>1169.5650000000001</v>
      </c>
      <c r="G571" s="167">
        <f t="shared" si="28"/>
        <v>931.63499999999999</v>
      </c>
    </row>
    <row r="572" spans="1:7" hidden="1" x14ac:dyDescent="0.15">
      <c r="A572" s="16">
        <v>26</v>
      </c>
      <c r="B572" s="19"/>
      <c r="C572" s="167">
        <f t="shared" si="28"/>
        <v>1409.04</v>
      </c>
      <c r="D572" s="167">
        <f t="shared" si="28"/>
        <v>1380.7150000000001</v>
      </c>
      <c r="E572" s="167">
        <f t="shared" si="28"/>
        <v>1301.405</v>
      </c>
      <c r="F572" s="167">
        <f t="shared" si="28"/>
        <v>1186.0450000000001</v>
      </c>
      <c r="G572" s="167">
        <f t="shared" si="28"/>
        <v>947.08500000000004</v>
      </c>
    </row>
    <row r="573" spans="1:7" hidden="1" x14ac:dyDescent="0.15">
      <c r="A573" s="16">
        <v>27</v>
      </c>
      <c r="B573" s="19"/>
      <c r="C573" s="167">
        <f t="shared" si="28"/>
        <v>1428.6100000000001</v>
      </c>
      <c r="D573" s="167">
        <f t="shared" si="28"/>
        <v>1401.3150000000001</v>
      </c>
      <c r="E573" s="167">
        <f t="shared" si="28"/>
        <v>1318.915</v>
      </c>
      <c r="F573" s="167">
        <f t="shared" si="28"/>
        <v>1205.1000000000001</v>
      </c>
      <c r="G573" s="167">
        <f t="shared" si="28"/>
        <v>965.625</v>
      </c>
    </row>
    <row r="574" spans="1:7" hidden="1" x14ac:dyDescent="0.15">
      <c r="A574" s="16">
        <v>28</v>
      </c>
      <c r="B574" s="19"/>
      <c r="C574" s="167">
        <f t="shared" si="28"/>
        <v>1455.39</v>
      </c>
      <c r="D574" s="167">
        <f t="shared" si="28"/>
        <v>1427.58</v>
      </c>
      <c r="E574" s="167">
        <f t="shared" si="28"/>
        <v>1345.18</v>
      </c>
      <c r="F574" s="167">
        <f t="shared" si="28"/>
        <v>1226.73</v>
      </c>
      <c r="G574" s="167">
        <f t="shared" si="28"/>
        <v>989.31500000000005</v>
      </c>
    </row>
    <row r="575" spans="1:7" hidden="1" x14ac:dyDescent="0.15">
      <c r="A575" s="16">
        <v>29</v>
      </c>
      <c r="B575" s="19"/>
      <c r="C575" s="167">
        <f t="shared" si="28"/>
        <v>1481.655</v>
      </c>
      <c r="D575" s="167">
        <f t="shared" si="28"/>
        <v>1452.3</v>
      </c>
      <c r="E575" s="167">
        <f t="shared" si="28"/>
        <v>1368.355</v>
      </c>
      <c r="F575" s="167">
        <f t="shared" si="28"/>
        <v>1246.8150000000001</v>
      </c>
      <c r="G575" s="167">
        <f t="shared" si="28"/>
        <v>1014.5500000000001</v>
      </c>
    </row>
    <row r="576" spans="1:7" hidden="1" x14ac:dyDescent="0.15">
      <c r="A576" s="16">
        <v>30</v>
      </c>
      <c r="B576" s="19"/>
      <c r="C576" s="167">
        <f t="shared" si="28"/>
        <v>1508.4349999999999</v>
      </c>
      <c r="D576" s="167">
        <f t="shared" si="28"/>
        <v>1477.02</v>
      </c>
      <c r="E576" s="167">
        <f t="shared" si="28"/>
        <v>1392.0450000000001</v>
      </c>
      <c r="F576" s="167">
        <f t="shared" si="28"/>
        <v>1270.5050000000001</v>
      </c>
      <c r="G576" s="167">
        <f t="shared" si="28"/>
        <v>1036.18</v>
      </c>
    </row>
    <row r="577" spans="1:7" hidden="1" x14ac:dyDescent="0.15">
      <c r="A577" s="16">
        <v>31</v>
      </c>
      <c r="B577" s="19"/>
      <c r="C577" s="167">
        <f t="shared" si="28"/>
        <v>1532.64</v>
      </c>
      <c r="D577" s="167">
        <f t="shared" si="28"/>
        <v>1501.2250000000001</v>
      </c>
      <c r="E577" s="167">
        <f t="shared" si="28"/>
        <v>1414.19</v>
      </c>
      <c r="F577" s="167">
        <f t="shared" si="28"/>
        <v>1290.5900000000001</v>
      </c>
      <c r="G577" s="167">
        <f t="shared" si="28"/>
        <v>1059.355</v>
      </c>
    </row>
    <row r="578" spans="1:7" hidden="1" x14ac:dyDescent="0.15">
      <c r="A578" s="16">
        <v>32</v>
      </c>
      <c r="B578" s="19"/>
      <c r="C578" s="167">
        <f t="shared" si="28"/>
        <v>1559.42</v>
      </c>
      <c r="D578" s="167">
        <f t="shared" si="28"/>
        <v>1526.9750000000001</v>
      </c>
      <c r="E578" s="167">
        <f t="shared" si="28"/>
        <v>1440.4549999999999</v>
      </c>
      <c r="F578" s="167">
        <f t="shared" si="28"/>
        <v>1312.7350000000001</v>
      </c>
      <c r="G578" s="167">
        <f t="shared" si="28"/>
        <v>1080.9850000000001</v>
      </c>
    </row>
    <row r="579" spans="1:7" hidden="1" x14ac:dyDescent="0.15">
      <c r="A579" s="16">
        <v>33</v>
      </c>
      <c r="B579" s="19"/>
      <c r="C579" s="167">
        <f t="shared" si="28"/>
        <v>1601.135</v>
      </c>
      <c r="D579" s="167">
        <f t="shared" si="28"/>
        <v>1568.69</v>
      </c>
      <c r="E579" s="167">
        <f t="shared" si="28"/>
        <v>1479.08</v>
      </c>
      <c r="F579" s="167">
        <f t="shared" si="28"/>
        <v>1346.7250000000001</v>
      </c>
      <c r="G579" s="167">
        <f t="shared" si="28"/>
        <v>1114.9750000000001</v>
      </c>
    </row>
    <row r="580" spans="1:7" hidden="1" x14ac:dyDescent="0.15">
      <c r="A580" s="16">
        <v>34</v>
      </c>
      <c r="B580" s="19"/>
      <c r="C580" s="167">
        <f t="shared" si="28"/>
        <v>1643.88</v>
      </c>
      <c r="D580" s="167">
        <f t="shared" si="28"/>
        <v>1611.4349999999999</v>
      </c>
      <c r="E580" s="167">
        <f t="shared" si="28"/>
        <v>1517.7049999999999</v>
      </c>
      <c r="F580" s="167">
        <f t="shared" si="28"/>
        <v>1384.32</v>
      </c>
      <c r="G580" s="167">
        <f t="shared" si="28"/>
        <v>1147.42</v>
      </c>
    </row>
    <row r="581" spans="1:7" hidden="1" x14ac:dyDescent="0.15">
      <c r="A581" s="16">
        <v>35</v>
      </c>
      <c r="B581" s="19"/>
      <c r="C581" s="167">
        <f t="shared" ref="C581:G596" si="29">+C164*$M$3</f>
        <v>1686.625</v>
      </c>
      <c r="D581" s="167">
        <f t="shared" si="29"/>
        <v>1653.15</v>
      </c>
      <c r="E581" s="167">
        <f t="shared" si="29"/>
        <v>1558.905</v>
      </c>
      <c r="F581" s="167">
        <f t="shared" si="29"/>
        <v>1420.3700000000001</v>
      </c>
      <c r="G581" s="167">
        <f t="shared" si="29"/>
        <v>1179.3500000000001</v>
      </c>
    </row>
    <row r="582" spans="1:7" hidden="1" x14ac:dyDescent="0.15">
      <c r="A582" s="16">
        <v>36</v>
      </c>
      <c r="B582" s="19"/>
      <c r="C582" s="167">
        <f t="shared" si="29"/>
        <v>1728.3400000000001</v>
      </c>
      <c r="D582" s="167">
        <f t="shared" si="29"/>
        <v>1694.865</v>
      </c>
      <c r="E582" s="167">
        <f t="shared" si="29"/>
        <v>1597.53</v>
      </c>
      <c r="F582" s="167">
        <f t="shared" si="29"/>
        <v>1455.39</v>
      </c>
      <c r="G582" s="167">
        <f t="shared" si="29"/>
        <v>1214.885</v>
      </c>
    </row>
    <row r="583" spans="1:7" hidden="1" x14ac:dyDescent="0.15">
      <c r="A583" s="16">
        <v>37</v>
      </c>
      <c r="B583" s="19"/>
      <c r="C583" s="167">
        <f t="shared" si="29"/>
        <v>1770.0550000000001</v>
      </c>
      <c r="D583" s="167">
        <f t="shared" si="29"/>
        <v>1736.5800000000002</v>
      </c>
      <c r="E583" s="167">
        <f t="shared" si="29"/>
        <v>1636.67</v>
      </c>
      <c r="F583" s="167">
        <f t="shared" si="29"/>
        <v>1493.5</v>
      </c>
      <c r="G583" s="167">
        <f t="shared" si="29"/>
        <v>1246.3</v>
      </c>
    </row>
    <row r="584" spans="1:7" hidden="1" x14ac:dyDescent="0.15">
      <c r="A584" s="16">
        <v>38</v>
      </c>
      <c r="B584" s="19"/>
      <c r="C584" s="167">
        <f t="shared" si="29"/>
        <v>1814.345</v>
      </c>
      <c r="D584" s="167">
        <f t="shared" si="29"/>
        <v>1779.325</v>
      </c>
      <c r="E584" s="167">
        <f t="shared" si="29"/>
        <v>1677.8700000000001</v>
      </c>
      <c r="F584" s="167">
        <f t="shared" si="29"/>
        <v>1528.52</v>
      </c>
      <c r="G584" s="167">
        <f t="shared" si="29"/>
        <v>1282.3500000000001</v>
      </c>
    </row>
    <row r="585" spans="1:7" hidden="1" x14ac:dyDescent="0.15">
      <c r="A585" s="16">
        <v>39</v>
      </c>
      <c r="B585" s="19"/>
      <c r="C585" s="167">
        <f t="shared" si="29"/>
        <v>1859.15</v>
      </c>
      <c r="D585" s="167">
        <f t="shared" si="29"/>
        <v>1820.5250000000001</v>
      </c>
      <c r="E585" s="167">
        <f t="shared" si="29"/>
        <v>1716.4950000000001</v>
      </c>
      <c r="F585" s="167">
        <f t="shared" si="29"/>
        <v>1566.63</v>
      </c>
      <c r="G585" s="167">
        <f t="shared" si="29"/>
        <v>1316.3400000000001</v>
      </c>
    </row>
    <row r="586" spans="1:7" hidden="1" x14ac:dyDescent="0.15">
      <c r="A586" s="16">
        <v>40</v>
      </c>
      <c r="B586" s="19"/>
      <c r="C586" s="167">
        <f t="shared" si="29"/>
        <v>1902.925</v>
      </c>
      <c r="D586" s="167">
        <f t="shared" si="29"/>
        <v>1864.3</v>
      </c>
      <c r="E586" s="167">
        <f t="shared" si="29"/>
        <v>1757.18</v>
      </c>
      <c r="F586" s="167">
        <f t="shared" si="29"/>
        <v>1601.135</v>
      </c>
      <c r="G586" s="167">
        <f t="shared" si="29"/>
        <v>1352.905</v>
      </c>
    </row>
    <row r="587" spans="1:7" hidden="1" x14ac:dyDescent="0.15">
      <c r="A587" s="16">
        <v>41</v>
      </c>
      <c r="B587" s="19"/>
      <c r="C587" s="167">
        <f t="shared" si="29"/>
        <v>1947.2150000000001</v>
      </c>
      <c r="D587" s="167">
        <f t="shared" si="29"/>
        <v>1908.075</v>
      </c>
      <c r="E587" s="167">
        <f t="shared" si="29"/>
        <v>1797.3500000000001</v>
      </c>
      <c r="F587" s="167">
        <f t="shared" si="29"/>
        <v>1638.2150000000001</v>
      </c>
      <c r="G587" s="167">
        <f t="shared" si="29"/>
        <v>1386.895</v>
      </c>
    </row>
    <row r="588" spans="1:7" hidden="1" x14ac:dyDescent="0.15">
      <c r="A588" s="16">
        <v>42</v>
      </c>
      <c r="B588" s="19"/>
      <c r="C588" s="167">
        <f t="shared" si="29"/>
        <v>1989.96</v>
      </c>
      <c r="D588" s="167">
        <f t="shared" si="29"/>
        <v>1949.79</v>
      </c>
      <c r="E588" s="167">
        <f t="shared" si="29"/>
        <v>1837.52</v>
      </c>
      <c r="F588" s="167">
        <f t="shared" si="29"/>
        <v>1673.75</v>
      </c>
      <c r="G588" s="167">
        <f t="shared" si="29"/>
        <v>1425.52</v>
      </c>
    </row>
    <row r="589" spans="1:7" hidden="1" x14ac:dyDescent="0.15">
      <c r="A589" s="16">
        <v>43</v>
      </c>
      <c r="B589" s="19"/>
      <c r="C589" s="167">
        <f t="shared" si="29"/>
        <v>2068.2400000000002</v>
      </c>
      <c r="D589" s="167">
        <f t="shared" si="29"/>
        <v>2027.04</v>
      </c>
      <c r="E589" s="167">
        <f t="shared" si="29"/>
        <v>1909.6200000000001</v>
      </c>
      <c r="F589" s="167">
        <f t="shared" si="29"/>
        <v>1742.76</v>
      </c>
      <c r="G589" s="167">
        <f t="shared" si="29"/>
        <v>1484.23</v>
      </c>
    </row>
    <row r="590" spans="1:7" hidden="1" x14ac:dyDescent="0.15">
      <c r="A590" s="16">
        <v>44</v>
      </c>
      <c r="B590" s="19"/>
      <c r="C590" s="167">
        <f t="shared" si="29"/>
        <v>2148.0650000000001</v>
      </c>
      <c r="D590" s="167">
        <f t="shared" si="29"/>
        <v>2104.8049999999998</v>
      </c>
      <c r="E590" s="167">
        <f t="shared" si="29"/>
        <v>1982.75</v>
      </c>
      <c r="F590" s="167">
        <f t="shared" si="29"/>
        <v>1809.1949999999999</v>
      </c>
      <c r="G590" s="167">
        <f t="shared" si="29"/>
        <v>1549.635</v>
      </c>
    </row>
    <row r="591" spans="1:7" hidden="1" x14ac:dyDescent="0.15">
      <c r="A591" s="16">
        <v>45</v>
      </c>
      <c r="B591" s="19"/>
      <c r="C591" s="167">
        <f t="shared" si="29"/>
        <v>2229.4349999999999</v>
      </c>
      <c r="D591" s="167">
        <f t="shared" si="29"/>
        <v>2181.0250000000001</v>
      </c>
      <c r="E591" s="167">
        <f t="shared" si="29"/>
        <v>2055.88</v>
      </c>
      <c r="F591" s="167">
        <f t="shared" si="29"/>
        <v>1875.63</v>
      </c>
      <c r="G591" s="167">
        <f t="shared" si="29"/>
        <v>1611.95</v>
      </c>
    </row>
    <row r="592" spans="1:7" hidden="1" x14ac:dyDescent="0.15">
      <c r="A592" s="16">
        <v>46</v>
      </c>
      <c r="B592" s="19"/>
      <c r="C592" s="167">
        <f t="shared" si="29"/>
        <v>2303.5950000000003</v>
      </c>
      <c r="D592" s="167">
        <f t="shared" si="29"/>
        <v>2260.85</v>
      </c>
      <c r="E592" s="167">
        <f t="shared" si="29"/>
        <v>2129.0100000000002</v>
      </c>
      <c r="F592" s="167">
        <f t="shared" si="29"/>
        <v>1942.5800000000002</v>
      </c>
      <c r="G592" s="167">
        <f t="shared" si="29"/>
        <v>1672.2050000000002</v>
      </c>
    </row>
    <row r="593" spans="1:7" hidden="1" x14ac:dyDescent="0.15">
      <c r="A593" s="16">
        <v>47</v>
      </c>
      <c r="B593" s="19"/>
      <c r="C593" s="167">
        <f t="shared" si="29"/>
        <v>2384.9650000000001</v>
      </c>
      <c r="D593" s="167">
        <f t="shared" si="29"/>
        <v>2336.5549999999998</v>
      </c>
      <c r="E593" s="167">
        <f t="shared" si="29"/>
        <v>2203.17</v>
      </c>
      <c r="F593" s="167">
        <f t="shared" si="29"/>
        <v>2009.0150000000001</v>
      </c>
      <c r="G593" s="167">
        <f t="shared" si="29"/>
        <v>1736.5800000000002</v>
      </c>
    </row>
    <row r="594" spans="1:7" hidden="1" x14ac:dyDescent="0.15">
      <c r="A594" s="16">
        <v>48</v>
      </c>
      <c r="B594" s="19"/>
      <c r="C594" s="167">
        <f t="shared" si="29"/>
        <v>2469.4250000000002</v>
      </c>
      <c r="D594" s="167">
        <f t="shared" si="29"/>
        <v>2418.44</v>
      </c>
      <c r="E594" s="167">
        <f t="shared" si="29"/>
        <v>2279.39</v>
      </c>
      <c r="F594" s="167">
        <f t="shared" si="29"/>
        <v>2079.5700000000002</v>
      </c>
      <c r="G594" s="167">
        <f t="shared" si="29"/>
        <v>1799.41</v>
      </c>
    </row>
    <row r="595" spans="1:7" hidden="1" x14ac:dyDescent="0.15">
      <c r="A595" s="16">
        <v>49</v>
      </c>
      <c r="B595" s="19"/>
      <c r="C595" s="167">
        <f t="shared" si="29"/>
        <v>2551.8250000000003</v>
      </c>
      <c r="D595" s="167">
        <f t="shared" si="29"/>
        <v>2501.355</v>
      </c>
      <c r="E595" s="167">
        <f t="shared" si="29"/>
        <v>2356.64</v>
      </c>
      <c r="F595" s="167">
        <f t="shared" si="29"/>
        <v>2148.58</v>
      </c>
      <c r="G595" s="167">
        <f t="shared" si="29"/>
        <v>1866.875</v>
      </c>
    </row>
    <row r="596" spans="1:7" hidden="1" x14ac:dyDescent="0.15">
      <c r="A596" s="16">
        <v>50</v>
      </c>
      <c r="B596" s="19"/>
      <c r="C596" s="167">
        <f t="shared" si="29"/>
        <v>2634.7400000000002</v>
      </c>
      <c r="D596" s="167">
        <f t="shared" si="29"/>
        <v>2584.27</v>
      </c>
      <c r="E596" s="167">
        <f t="shared" si="29"/>
        <v>2434.4050000000002</v>
      </c>
      <c r="F596" s="167">
        <f t="shared" si="29"/>
        <v>2219.65</v>
      </c>
      <c r="G596" s="167">
        <f t="shared" si="29"/>
        <v>1932.7950000000001</v>
      </c>
    </row>
    <row r="597" spans="1:7" hidden="1" x14ac:dyDescent="0.15">
      <c r="A597" s="16">
        <v>51</v>
      </c>
      <c r="B597" s="19"/>
      <c r="C597" s="167">
        <f t="shared" ref="C597:G612" si="30">+C180*$M$3</f>
        <v>2717.6550000000002</v>
      </c>
      <c r="D597" s="167">
        <f t="shared" si="30"/>
        <v>2666.1550000000002</v>
      </c>
      <c r="E597" s="167">
        <f t="shared" si="30"/>
        <v>2511.14</v>
      </c>
      <c r="F597" s="167">
        <f t="shared" si="30"/>
        <v>2290.7200000000003</v>
      </c>
      <c r="G597" s="167">
        <f t="shared" si="30"/>
        <v>1998.2</v>
      </c>
    </row>
    <row r="598" spans="1:7" hidden="1" x14ac:dyDescent="0.15">
      <c r="A598" s="16">
        <v>52</v>
      </c>
      <c r="B598" s="19"/>
      <c r="C598" s="167">
        <f t="shared" si="30"/>
        <v>2802.1150000000002</v>
      </c>
      <c r="D598" s="167">
        <f t="shared" si="30"/>
        <v>2745.4650000000001</v>
      </c>
      <c r="E598" s="167">
        <f t="shared" si="30"/>
        <v>2588.9050000000002</v>
      </c>
      <c r="F598" s="167">
        <f t="shared" si="30"/>
        <v>2361.2750000000001</v>
      </c>
      <c r="G598" s="167">
        <f t="shared" si="30"/>
        <v>2063.605</v>
      </c>
    </row>
    <row r="599" spans="1:7" hidden="1" x14ac:dyDescent="0.15">
      <c r="A599" s="16">
        <v>53</v>
      </c>
      <c r="B599" s="19"/>
      <c r="C599" s="167">
        <f t="shared" si="30"/>
        <v>2900.9949999999999</v>
      </c>
      <c r="D599" s="167">
        <f t="shared" si="30"/>
        <v>2844.86</v>
      </c>
      <c r="E599" s="167">
        <f t="shared" si="30"/>
        <v>2680.5750000000003</v>
      </c>
      <c r="F599" s="167">
        <f t="shared" si="30"/>
        <v>2443.6750000000002</v>
      </c>
      <c r="G599" s="167">
        <f t="shared" si="30"/>
        <v>2145.4900000000002</v>
      </c>
    </row>
    <row r="600" spans="1:7" hidden="1" x14ac:dyDescent="0.15">
      <c r="A600" s="16">
        <v>54</v>
      </c>
      <c r="B600" s="19"/>
      <c r="C600" s="167">
        <f t="shared" si="30"/>
        <v>3000.39</v>
      </c>
      <c r="D600" s="167">
        <f t="shared" si="30"/>
        <v>2942.1950000000002</v>
      </c>
      <c r="E600" s="167">
        <f t="shared" si="30"/>
        <v>2772.2449999999999</v>
      </c>
      <c r="F600" s="167">
        <f t="shared" si="30"/>
        <v>2528.65</v>
      </c>
      <c r="G600" s="167">
        <f t="shared" si="30"/>
        <v>2223.2550000000001</v>
      </c>
    </row>
    <row r="601" spans="1:7" hidden="1" x14ac:dyDescent="0.15">
      <c r="A601" s="16">
        <v>55</v>
      </c>
      <c r="B601" s="19"/>
      <c r="C601" s="167">
        <f t="shared" si="30"/>
        <v>3098.2400000000002</v>
      </c>
      <c r="D601" s="167">
        <f t="shared" si="30"/>
        <v>3039.0149999999999</v>
      </c>
      <c r="E601" s="167">
        <f t="shared" si="30"/>
        <v>2864.9450000000002</v>
      </c>
      <c r="F601" s="167">
        <f t="shared" si="30"/>
        <v>2612.08</v>
      </c>
      <c r="G601" s="167">
        <f t="shared" si="30"/>
        <v>2303.08</v>
      </c>
    </row>
    <row r="602" spans="1:7" hidden="1" x14ac:dyDescent="0.15">
      <c r="A602" s="16">
        <v>56</v>
      </c>
      <c r="B602" s="19"/>
      <c r="C602" s="167">
        <f t="shared" si="30"/>
        <v>3199.1800000000003</v>
      </c>
      <c r="D602" s="167">
        <f t="shared" si="30"/>
        <v>3135.835</v>
      </c>
      <c r="E602" s="167">
        <f t="shared" si="30"/>
        <v>2956.1</v>
      </c>
      <c r="F602" s="167">
        <f t="shared" si="30"/>
        <v>2696.0250000000001</v>
      </c>
      <c r="G602" s="167">
        <f t="shared" si="30"/>
        <v>2383.42</v>
      </c>
    </row>
    <row r="603" spans="1:7" hidden="1" x14ac:dyDescent="0.15">
      <c r="A603" s="16">
        <v>57</v>
      </c>
      <c r="B603" s="19"/>
      <c r="C603" s="167">
        <f t="shared" si="30"/>
        <v>3298.06</v>
      </c>
      <c r="D603" s="167">
        <f t="shared" si="30"/>
        <v>3233.17</v>
      </c>
      <c r="E603" s="167">
        <f t="shared" si="30"/>
        <v>3044.6800000000003</v>
      </c>
      <c r="F603" s="167">
        <f t="shared" si="30"/>
        <v>2775.85</v>
      </c>
      <c r="G603" s="167">
        <f t="shared" si="30"/>
        <v>2463.2449999999999</v>
      </c>
    </row>
    <row r="604" spans="1:7" hidden="1" x14ac:dyDescent="0.15">
      <c r="A604" s="16">
        <v>58</v>
      </c>
      <c r="B604" s="19"/>
      <c r="C604" s="167">
        <f t="shared" si="30"/>
        <v>3411.875</v>
      </c>
      <c r="D604" s="167">
        <f t="shared" si="30"/>
        <v>3345.9549999999999</v>
      </c>
      <c r="E604" s="167">
        <f t="shared" si="30"/>
        <v>3140.9850000000001</v>
      </c>
      <c r="F604" s="167">
        <f t="shared" si="30"/>
        <v>2873.7000000000003</v>
      </c>
      <c r="G604" s="167">
        <f t="shared" si="30"/>
        <v>2567.2750000000001</v>
      </c>
    </row>
    <row r="605" spans="1:7" hidden="1" x14ac:dyDescent="0.15">
      <c r="A605" s="16">
        <v>59</v>
      </c>
      <c r="B605" s="19"/>
      <c r="C605" s="167">
        <f t="shared" si="30"/>
        <v>3524.145</v>
      </c>
      <c r="D605" s="167">
        <f t="shared" si="30"/>
        <v>3455.1350000000002</v>
      </c>
      <c r="E605" s="167">
        <f t="shared" si="30"/>
        <v>3237.8050000000003</v>
      </c>
      <c r="F605" s="167">
        <f t="shared" si="30"/>
        <v>2969.4900000000002</v>
      </c>
      <c r="G605" s="167">
        <f t="shared" si="30"/>
        <v>2671.82</v>
      </c>
    </row>
    <row r="606" spans="1:7" hidden="1" x14ac:dyDescent="0.15">
      <c r="A606" s="16">
        <v>60</v>
      </c>
      <c r="B606" s="19"/>
      <c r="C606" s="167">
        <f t="shared" si="30"/>
        <v>3640.5350000000003</v>
      </c>
      <c r="D606" s="167">
        <f t="shared" si="30"/>
        <v>3564.83</v>
      </c>
      <c r="E606" s="167">
        <f t="shared" si="30"/>
        <v>3333.08</v>
      </c>
      <c r="F606" s="167">
        <f t="shared" si="30"/>
        <v>3066.31</v>
      </c>
      <c r="G606" s="167">
        <f t="shared" si="30"/>
        <v>2775.85</v>
      </c>
    </row>
    <row r="607" spans="1:7" hidden="1" x14ac:dyDescent="0.15">
      <c r="A607" s="16">
        <v>61</v>
      </c>
      <c r="B607" s="19"/>
      <c r="C607" s="167">
        <f t="shared" si="30"/>
        <v>3778.04</v>
      </c>
      <c r="D607" s="167">
        <f t="shared" si="30"/>
        <v>3702.335</v>
      </c>
      <c r="E607" s="167">
        <f t="shared" si="30"/>
        <v>3477.7950000000001</v>
      </c>
      <c r="F607" s="167">
        <f t="shared" si="30"/>
        <v>3181.67</v>
      </c>
      <c r="G607" s="167">
        <f t="shared" si="30"/>
        <v>2879.88</v>
      </c>
    </row>
    <row r="608" spans="1:7" hidden="1" x14ac:dyDescent="0.15">
      <c r="A608" s="16">
        <v>62</v>
      </c>
      <c r="B608" s="19"/>
      <c r="C608" s="167">
        <f t="shared" si="30"/>
        <v>3947.4749999999999</v>
      </c>
      <c r="D608" s="167">
        <f t="shared" si="30"/>
        <v>3870.7400000000002</v>
      </c>
      <c r="E608" s="167">
        <f t="shared" si="30"/>
        <v>3647.23</v>
      </c>
      <c r="F608" s="167">
        <f t="shared" si="30"/>
        <v>3325.87</v>
      </c>
      <c r="G608" s="167">
        <f t="shared" si="30"/>
        <v>3010.69</v>
      </c>
    </row>
    <row r="609" spans="1:7" hidden="1" x14ac:dyDescent="0.15">
      <c r="A609" s="16">
        <v>63</v>
      </c>
      <c r="B609" s="19"/>
      <c r="C609" s="167">
        <f t="shared" si="30"/>
        <v>4151.93</v>
      </c>
      <c r="D609" s="167">
        <f t="shared" si="30"/>
        <v>4067.9850000000001</v>
      </c>
      <c r="E609" s="167">
        <f t="shared" si="30"/>
        <v>3834.1750000000002</v>
      </c>
      <c r="F609" s="167">
        <f t="shared" si="30"/>
        <v>3494.79</v>
      </c>
      <c r="G609" s="167">
        <f t="shared" si="30"/>
        <v>3165.19</v>
      </c>
    </row>
    <row r="610" spans="1:7" hidden="1" x14ac:dyDescent="0.15">
      <c r="A610" s="16">
        <v>64</v>
      </c>
      <c r="B610" s="19"/>
      <c r="C610" s="167">
        <f t="shared" si="30"/>
        <v>4392.4350000000004</v>
      </c>
      <c r="D610" s="167">
        <f t="shared" si="30"/>
        <v>4302.8249999999998</v>
      </c>
      <c r="E610" s="167">
        <f t="shared" si="30"/>
        <v>4056.6550000000002</v>
      </c>
      <c r="F610" s="167">
        <f t="shared" si="30"/>
        <v>3698.2150000000001</v>
      </c>
      <c r="G610" s="167">
        <f t="shared" si="30"/>
        <v>3346.9850000000001</v>
      </c>
    </row>
    <row r="611" spans="1:7" hidden="1" x14ac:dyDescent="0.15">
      <c r="A611" s="16">
        <v>65</v>
      </c>
      <c r="B611" s="19"/>
      <c r="C611" s="167">
        <f t="shared" si="30"/>
        <v>4678.26</v>
      </c>
      <c r="D611" s="167">
        <f t="shared" si="30"/>
        <v>4582.47</v>
      </c>
      <c r="E611" s="167">
        <f t="shared" si="30"/>
        <v>4322.3950000000004</v>
      </c>
      <c r="F611" s="167">
        <f t="shared" si="30"/>
        <v>3940.2650000000003</v>
      </c>
      <c r="G611" s="167">
        <f t="shared" si="30"/>
        <v>3595.73</v>
      </c>
    </row>
    <row r="612" spans="1:7" hidden="1" x14ac:dyDescent="0.15">
      <c r="A612" s="16">
        <v>66</v>
      </c>
      <c r="B612" s="19"/>
      <c r="C612" s="167">
        <f t="shared" si="30"/>
        <v>5014.04</v>
      </c>
      <c r="D612" s="167">
        <f t="shared" si="30"/>
        <v>4914.13</v>
      </c>
      <c r="E612" s="167">
        <f t="shared" si="30"/>
        <v>4631.3950000000004</v>
      </c>
      <c r="F612" s="167">
        <f t="shared" si="30"/>
        <v>4224.03</v>
      </c>
      <c r="G612" s="167">
        <f t="shared" si="30"/>
        <v>3884.645</v>
      </c>
    </row>
    <row r="613" spans="1:7" hidden="1" x14ac:dyDescent="0.15">
      <c r="A613" s="16">
        <v>67</v>
      </c>
      <c r="B613" s="19"/>
      <c r="C613" s="167">
        <f t="shared" ref="C613:G628" si="31">+C196*$M$3</f>
        <v>5413.68</v>
      </c>
      <c r="D613" s="167">
        <f t="shared" si="31"/>
        <v>5308.62</v>
      </c>
      <c r="E613" s="167">
        <f t="shared" si="31"/>
        <v>5001.68</v>
      </c>
      <c r="F613" s="167">
        <f t="shared" si="31"/>
        <v>4560.84</v>
      </c>
      <c r="G613" s="167">
        <f t="shared" si="31"/>
        <v>4196.7349999999997</v>
      </c>
    </row>
    <row r="614" spans="1:7" hidden="1" x14ac:dyDescent="0.15">
      <c r="A614" s="16">
        <v>68</v>
      </c>
      <c r="B614" s="19"/>
      <c r="C614" s="167">
        <f t="shared" si="31"/>
        <v>5875.12</v>
      </c>
      <c r="D614" s="167">
        <f t="shared" si="31"/>
        <v>5755.64</v>
      </c>
      <c r="E614" s="167">
        <f t="shared" si="31"/>
        <v>5425.01</v>
      </c>
      <c r="F614" s="167">
        <f t="shared" si="31"/>
        <v>4946.0600000000004</v>
      </c>
      <c r="G614" s="167">
        <f t="shared" si="31"/>
        <v>4551.0550000000003</v>
      </c>
    </row>
    <row r="615" spans="1:7" hidden="1" x14ac:dyDescent="0.15">
      <c r="A615" s="16">
        <v>69</v>
      </c>
      <c r="B615" s="19"/>
      <c r="C615" s="167">
        <f t="shared" si="31"/>
        <v>6411.2350000000006</v>
      </c>
      <c r="D615" s="167">
        <f t="shared" si="31"/>
        <v>6284.5450000000001</v>
      </c>
      <c r="E615" s="167">
        <f t="shared" si="31"/>
        <v>5920.9549999999999</v>
      </c>
      <c r="F615" s="167">
        <f t="shared" si="31"/>
        <v>5398.2300000000005</v>
      </c>
      <c r="G615" s="167">
        <f t="shared" si="31"/>
        <v>4971.8100000000004</v>
      </c>
    </row>
    <row r="616" spans="1:7" hidden="1" x14ac:dyDescent="0.15">
      <c r="A616" s="16">
        <v>70</v>
      </c>
      <c r="B616" s="19"/>
      <c r="C616" s="167">
        <f t="shared" si="31"/>
        <v>7033.3550000000005</v>
      </c>
      <c r="D616" s="167">
        <f t="shared" si="31"/>
        <v>6890.1850000000004</v>
      </c>
      <c r="E616" s="167">
        <f t="shared" si="31"/>
        <v>6440.0749999999998</v>
      </c>
      <c r="F616" s="167">
        <f t="shared" si="31"/>
        <v>5921.47</v>
      </c>
      <c r="G616" s="167">
        <f t="shared" si="31"/>
        <v>5530.07</v>
      </c>
    </row>
    <row r="617" spans="1:7" hidden="1" x14ac:dyDescent="0.15">
      <c r="A617" s="16">
        <v>71</v>
      </c>
      <c r="B617" s="19"/>
      <c r="C617" s="167">
        <f t="shared" si="31"/>
        <v>7741.9949999999999</v>
      </c>
      <c r="D617" s="167">
        <f t="shared" si="31"/>
        <v>7588.01</v>
      </c>
      <c r="E617" s="167">
        <f t="shared" si="31"/>
        <v>7151.8050000000003</v>
      </c>
      <c r="F617" s="167">
        <f t="shared" si="31"/>
        <v>6519.9000000000005</v>
      </c>
      <c r="G617" s="167">
        <f t="shared" si="31"/>
        <v>6089.3600000000006</v>
      </c>
    </row>
    <row r="618" spans="1:7" hidden="1" x14ac:dyDescent="0.15">
      <c r="A618" s="16">
        <v>72</v>
      </c>
      <c r="B618" s="19"/>
      <c r="C618" s="167">
        <f t="shared" si="31"/>
        <v>8567.5400000000009</v>
      </c>
      <c r="D618" s="167">
        <f t="shared" si="31"/>
        <v>8394.5</v>
      </c>
      <c r="E618" s="167">
        <f t="shared" si="31"/>
        <v>7912.9750000000004</v>
      </c>
      <c r="F618" s="167">
        <f t="shared" si="31"/>
        <v>7215.1500000000005</v>
      </c>
      <c r="G618" s="167">
        <f t="shared" si="31"/>
        <v>6740.835</v>
      </c>
    </row>
    <row r="619" spans="1:7" hidden="1" x14ac:dyDescent="0.15">
      <c r="A619" s="16">
        <v>73</v>
      </c>
      <c r="B619" s="19"/>
      <c r="C619" s="167">
        <f t="shared" si="31"/>
        <v>9515.14</v>
      </c>
      <c r="D619" s="167">
        <f t="shared" si="31"/>
        <v>9323.0450000000001</v>
      </c>
      <c r="E619" s="167">
        <f t="shared" si="31"/>
        <v>8788.4750000000004</v>
      </c>
      <c r="F619" s="167">
        <f t="shared" si="31"/>
        <v>8012.8850000000002</v>
      </c>
      <c r="G619" s="167">
        <f t="shared" si="31"/>
        <v>7482.4350000000004</v>
      </c>
    </row>
    <row r="620" spans="1:7" hidden="1" x14ac:dyDescent="0.15">
      <c r="A620" s="16">
        <v>74</v>
      </c>
      <c r="B620" s="19"/>
      <c r="C620" s="167">
        <f t="shared" si="31"/>
        <v>10609.514999999999</v>
      </c>
      <c r="D620" s="167">
        <f t="shared" si="31"/>
        <v>10396.305</v>
      </c>
      <c r="E620" s="167">
        <f t="shared" si="31"/>
        <v>9796.8449999999993</v>
      </c>
      <c r="F620" s="167">
        <f t="shared" si="31"/>
        <v>8932.16</v>
      </c>
      <c r="G620" s="167">
        <f t="shared" si="31"/>
        <v>8344.0300000000007</v>
      </c>
    </row>
    <row r="621" spans="1:7" hidden="1" x14ac:dyDescent="0.15">
      <c r="A621" s="16">
        <v>75</v>
      </c>
      <c r="B621" s="19"/>
      <c r="C621" s="167">
        <f t="shared" si="31"/>
        <v>11861.48</v>
      </c>
      <c r="D621" s="167">
        <f t="shared" si="31"/>
        <v>11622.005000000001</v>
      </c>
      <c r="E621" s="167">
        <f t="shared" si="31"/>
        <v>10909.245000000001</v>
      </c>
      <c r="F621" s="167">
        <f t="shared" si="31"/>
        <v>9986.3649999999998</v>
      </c>
      <c r="G621" s="167">
        <f t="shared" si="31"/>
        <v>9387.42</v>
      </c>
    </row>
    <row r="622" spans="1:7" hidden="1" x14ac:dyDescent="0.15">
      <c r="A622" s="16">
        <v>76</v>
      </c>
      <c r="B622" s="19"/>
      <c r="C622" s="167">
        <f t="shared" si="31"/>
        <v>13302.45</v>
      </c>
      <c r="D622" s="167">
        <f t="shared" si="31"/>
        <v>13031.045</v>
      </c>
      <c r="E622" s="167">
        <f t="shared" si="31"/>
        <v>12273.995000000001</v>
      </c>
      <c r="F622" s="167">
        <f t="shared" si="31"/>
        <v>11198.675000000001</v>
      </c>
      <c r="G622" s="167">
        <f t="shared" si="31"/>
        <v>10527.115</v>
      </c>
    </row>
    <row r="623" spans="1:7" hidden="1" x14ac:dyDescent="0.15">
      <c r="A623" s="16">
        <v>77</v>
      </c>
      <c r="B623" s="19"/>
      <c r="C623" s="167">
        <f t="shared" si="31"/>
        <v>14937.575000000001</v>
      </c>
      <c r="D623" s="167">
        <f t="shared" si="31"/>
        <v>14636.815000000001</v>
      </c>
      <c r="E623" s="167">
        <f t="shared" si="31"/>
        <v>13792.73</v>
      </c>
      <c r="F623" s="167">
        <f t="shared" si="31"/>
        <v>12578.36</v>
      </c>
      <c r="G623" s="167">
        <f t="shared" si="31"/>
        <v>11822.34</v>
      </c>
    </row>
    <row r="624" spans="1:7" hidden="1" x14ac:dyDescent="0.15">
      <c r="A624" s="16">
        <v>78</v>
      </c>
      <c r="B624" s="19"/>
      <c r="C624" s="167">
        <f t="shared" si="31"/>
        <v>16785.395</v>
      </c>
      <c r="D624" s="167">
        <f t="shared" si="31"/>
        <v>16445.494999999999</v>
      </c>
      <c r="E624" s="167">
        <f t="shared" si="31"/>
        <v>15500.470000000001</v>
      </c>
      <c r="F624" s="167">
        <f t="shared" si="31"/>
        <v>14132.115</v>
      </c>
      <c r="G624" s="167">
        <f t="shared" si="31"/>
        <v>13281.85</v>
      </c>
    </row>
    <row r="625" spans="1:7" hidden="1" x14ac:dyDescent="0.15">
      <c r="A625" s="16">
        <v>79</v>
      </c>
      <c r="B625" s="19"/>
      <c r="C625" s="167">
        <f t="shared" si="31"/>
        <v>18858.27</v>
      </c>
      <c r="D625" s="167">
        <f t="shared" si="31"/>
        <v>18479.744999999999</v>
      </c>
      <c r="E625" s="167">
        <f t="shared" si="31"/>
        <v>17415.240000000002</v>
      </c>
      <c r="F625" s="167">
        <f t="shared" si="31"/>
        <v>15877.965</v>
      </c>
      <c r="G625" s="167">
        <f t="shared" si="31"/>
        <v>14923.155000000001</v>
      </c>
    </row>
    <row r="626" spans="1:7" hidden="1" x14ac:dyDescent="0.15">
      <c r="A626" s="16">
        <v>80</v>
      </c>
      <c r="B626" s="19" t="s">
        <v>3</v>
      </c>
      <c r="C626" s="167">
        <f t="shared" si="31"/>
        <v>21340.57</v>
      </c>
      <c r="D626" s="167">
        <f t="shared" si="31"/>
        <v>20909.514999999999</v>
      </c>
      <c r="E626" s="167">
        <f t="shared" si="31"/>
        <v>19706.990000000002</v>
      </c>
      <c r="F626" s="167">
        <f t="shared" si="31"/>
        <v>17968.350000000002</v>
      </c>
      <c r="G626" s="167">
        <f t="shared" si="31"/>
        <v>16885.82</v>
      </c>
    </row>
    <row r="627" spans="1:7" hidden="1" x14ac:dyDescent="0.15">
      <c r="A627" s="16">
        <v>1</v>
      </c>
      <c r="B627" s="19" t="s">
        <v>4</v>
      </c>
      <c r="C627" s="167">
        <f t="shared" si="31"/>
        <v>633.45000000000005</v>
      </c>
      <c r="D627" s="167">
        <f t="shared" si="31"/>
        <v>619.03</v>
      </c>
      <c r="E627" s="167">
        <f t="shared" si="31"/>
        <v>582.98</v>
      </c>
      <c r="F627" s="167">
        <f t="shared" si="31"/>
        <v>534.05500000000006</v>
      </c>
      <c r="G627" s="167">
        <f t="shared" si="31"/>
        <v>314.15000000000003</v>
      </c>
    </row>
    <row r="628" spans="1:7" hidden="1" x14ac:dyDescent="0.15">
      <c r="A628" s="16">
        <v>2</v>
      </c>
      <c r="B628" s="19" t="s">
        <v>1</v>
      </c>
      <c r="C628" s="167">
        <f t="shared" si="31"/>
        <v>1064.5050000000001</v>
      </c>
      <c r="D628" s="167">
        <f t="shared" si="31"/>
        <v>1042.875</v>
      </c>
      <c r="E628" s="167">
        <f t="shared" si="31"/>
        <v>982.10500000000002</v>
      </c>
      <c r="F628" s="167">
        <f t="shared" si="31"/>
        <v>896.1</v>
      </c>
      <c r="G628" s="167">
        <f t="shared" si="31"/>
        <v>468.13499999999999</v>
      </c>
    </row>
    <row r="629" spans="1:7" ht="14" hidden="1" thickBot="1" x14ac:dyDescent="0.2">
      <c r="A629" s="20">
        <v>3</v>
      </c>
      <c r="B629" s="21" t="s">
        <v>5</v>
      </c>
      <c r="C629" s="167">
        <f t="shared" ref="C629:G629" si="32">+C212*$M$3</f>
        <v>1560.9650000000001</v>
      </c>
      <c r="D629" s="167">
        <f t="shared" si="32"/>
        <v>1528.0050000000001</v>
      </c>
      <c r="E629" s="167">
        <f t="shared" si="32"/>
        <v>1440.4549999999999</v>
      </c>
      <c r="F629" s="167">
        <f t="shared" si="32"/>
        <v>1314.7950000000001</v>
      </c>
      <c r="G629" s="167">
        <f t="shared" si="32"/>
        <v>669.5</v>
      </c>
    </row>
    <row r="630" spans="1:7" ht="14" hidden="1" thickBot="1" x14ac:dyDescent="0.2">
      <c r="A630" s="15"/>
      <c r="B630" s="15"/>
      <c r="C630" s="15"/>
      <c r="D630" s="15"/>
      <c r="E630" s="15"/>
      <c r="F630" s="15"/>
      <c r="G630" s="15"/>
    </row>
    <row r="631" spans="1:7" ht="18" hidden="1" x14ac:dyDescent="0.2">
      <c r="A631" s="449" t="s">
        <v>69</v>
      </c>
      <c r="B631" s="450"/>
      <c r="C631" s="450"/>
      <c r="D631" s="450"/>
      <c r="E631" s="450"/>
      <c r="F631" s="450"/>
      <c r="G631" s="451"/>
    </row>
    <row r="632" spans="1:7" ht="18" hidden="1" x14ac:dyDescent="0.2">
      <c r="A632" s="452" t="s">
        <v>67</v>
      </c>
      <c r="B632" s="453"/>
      <c r="C632" s="453"/>
      <c r="D632" s="453"/>
      <c r="E632" s="453"/>
      <c r="F632" s="453"/>
      <c r="G632" s="454"/>
    </row>
    <row r="633" spans="1:7" hidden="1" x14ac:dyDescent="0.15">
      <c r="A633" s="446" t="s">
        <v>0</v>
      </c>
      <c r="B633" s="447"/>
      <c r="C633" s="447"/>
      <c r="D633" s="447"/>
      <c r="E633" s="447"/>
      <c r="F633" s="447"/>
      <c r="G633" s="448"/>
    </row>
    <row r="634" spans="1:7" hidden="1" x14ac:dyDescent="0.15">
      <c r="A634" s="16" t="s">
        <v>2</v>
      </c>
      <c r="B634" s="17" t="s">
        <v>2</v>
      </c>
      <c r="C634" s="249" t="s">
        <v>47</v>
      </c>
      <c r="D634" s="249" t="s">
        <v>48</v>
      </c>
      <c r="E634" s="249" t="s">
        <v>49</v>
      </c>
      <c r="F634" s="249" t="s">
        <v>50</v>
      </c>
      <c r="G634" s="250" t="s">
        <v>51</v>
      </c>
    </row>
    <row r="635" spans="1:7" hidden="1" x14ac:dyDescent="0.15">
      <c r="A635" s="16">
        <v>18</v>
      </c>
      <c r="B635" s="19"/>
      <c r="C635" s="167">
        <f>+C289*$M$3</f>
        <v>980.56000000000006</v>
      </c>
      <c r="D635" s="167">
        <f t="shared" ref="D635:G635" si="33">+D289*$M$3</f>
        <v>960.47500000000002</v>
      </c>
      <c r="E635" s="167">
        <f t="shared" si="33"/>
        <v>905.37</v>
      </c>
      <c r="F635" s="167">
        <f t="shared" si="33"/>
        <v>826.57500000000005</v>
      </c>
      <c r="G635" s="167">
        <f t="shared" si="33"/>
        <v>638.08500000000004</v>
      </c>
    </row>
    <row r="636" spans="1:7" hidden="1" x14ac:dyDescent="0.15">
      <c r="A636" s="16">
        <v>19</v>
      </c>
      <c r="B636" s="19"/>
      <c r="C636" s="167">
        <f t="shared" ref="C636:G651" si="34">+C290*$M$3</f>
        <v>996.52499999999998</v>
      </c>
      <c r="D636" s="167">
        <f t="shared" si="34"/>
        <v>976.95500000000004</v>
      </c>
      <c r="E636" s="167">
        <f t="shared" si="34"/>
        <v>919.27499999999998</v>
      </c>
      <c r="F636" s="167">
        <f t="shared" si="34"/>
        <v>838.93500000000006</v>
      </c>
      <c r="G636" s="167">
        <f t="shared" si="34"/>
        <v>651.47500000000002</v>
      </c>
    </row>
    <row r="637" spans="1:7" hidden="1" x14ac:dyDescent="0.15">
      <c r="A637" s="16">
        <v>20</v>
      </c>
      <c r="B637" s="19"/>
      <c r="C637" s="167">
        <f t="shared" si="34"/>
        <v>1014.5500000000001</v>
      </c>
      <c r="D637" s="167">
        <f t="shared" si="34"/>
        <v>992.40499999999997</v>
      </c>
      <c r="E637" s="167">
        <f t="shared" si="34"/>
        <v>935.755</v>
      </c>
      <c r="F637" s="167">
        <f t="shared" si="34"/>
        <v>851.81000000000006</v>
      </c>
      <c r="G637" s="167">
        <f t="shared" si="34"/>
        <v>665.38</v>
      </c>
    </row>
    <row r="638" spans="1:7" hidden="1" x14ac:dyDescent="0.15">
      <c r="A638" s="16">
        <v>21</v>
      </c>
      <c r="B638" s="19"/>
      <c r="C638" s="167">
        <f t="shared" si="34"/>
        <v>1031.03</v>
      </c>
      <c r="D638" s="167">
        <f t="shared" si="34"/>
        <v>1008.37</v>
      </c>
      <c r="E638" s="167">
        <f t="shared" si="34"/>
        <v>953.78</v>
      </c>
      <c r="F638" s="167">
        <f t="shared" si="34"/>
        <v>867.77499999999998</v>
      </c>
      <c r="G638" s="167">
        <f t="shared" si="34"/>
        <v>681.34500000000003</v>
      </c>
    </row>
    <row r="639" spans="1:7" hidden="1" x14ac:dyDescent="0.15">
      <c r="A639" s="16">
        <v>22</v>
      </c>
      <c r="B639" s="19"/>
      <c r="C639" s="167">
        <f t="shared" si="34"/>
        <v>1047.51</v>
      </c>
      <c r="D639" s="167">
        <f t="shared" si="34"/>
        <v>1026.395</v>
      </c>
      <c r="E639" s="167">
        <f t="shared" si="34"/>
        <v>967.68500000000006</v>
      </c>
      <c r="F639" s="167">
        <f t="shared" si="34"/>
        <v>881.68000000000006</v>
      </c>
      <c r="G639" s="167">
        <f t="shared" si="34"/>
        <v>694.73500000000001</v>
      </c>
    </row>
    <row r="640" spans="1:7" hidden="1" x14ac:dyDescent="0.15">
      <c r="A640" s="16">
        <v>23</v>
      </c>
      <c r="B640" s="19"/>
      <c r="C640" s="167">
        <f t="shared" si="34"/>
        <v>1065.02</v>
      </c>
      <c r="D640" s="167">
        <f t="shared" si="34"/>
        <v>1044.9349999999999</v>
      </c>
      <c r="E640" s="167">
        <f t="shared" si="34"/>
        <v>982.62</v>
      </c>
      <c r="F640" s="167">
        <f t="shared" si="34"/>
        <v>897.13</v>
      </c>
      <c r="G640" s="167">
        <f t="shared" si="34"/>
        <v>709.15499999999997</v>
      </c>
    </row>
    <row r="641" spans="1:7" hidden="1" x14ac:dyDescent="0.15">
      <c r="A641" s="16">
        <v>24</v>
      </c>
      <c r="B641" s="19"/>
      <c r="C641" s="167">
        <f t="shared" si="34"/>
        <v>1082.0150000000001</v>
      </c>
      <c r="D641" s="167">
        <f t="shared" si="34"/>
        <v>1061.93</v>
      </c>
      <c r="E641" s="167">
        <f t="shared" si="34"/>
        <v>1000.13</v>
      </c>
      <c r="F641" s="167">
        <f t="shared" si="34"/>
        <v>912.58</v>
      </c>
      <c r="G641" s="167">
        <f t="shared" si="34"/>
        <v>724.09</v>
      </c>
    </row>
    <row r="642" spans="1:7" hidden="1" x14ac:dyDescent="0.15">
      <c r="A642" s="16">
        <v>25</v>
      </c>
      <c r="B642" s="19"/>
      <c r="C642" s="167">
        <f t="shared" si="34"/>
        <v>1100.5550000000001</v>
      </c>
      <c r="D642" s="167">
        <f t="shared" si="34"/>
        <v>1077.895</v>
      </c>
      <c r="E642" s="167">
        <f t="shared" si="34"/>
        <v>1016.61</v>
      </c>
      <c r="F642" s="167">
        <f t="shared" si="34"/>
        <v>926.48500000000001</v>
      </c>
      <c r="G642" s="167">
        <f t="shared" si="34"/>
        <v>736.96500000000003</v>
      </c>
    </row>
    <row r="643" spans="1:7" hidden="1" x14ac:dyDescent="0.15">
      <c r="A643" s="16">
        <v>26</v>
      </c>
      <c r="B643" s="19"/>
      <c r="C643" s="167">
        <f t="shared" si="34"/>
        <v>1116.0050000000001</v>
      </c>
      <c r="D643" s="167">
        <f t="shared" si="34"/>
        <v>1095.92</v>
      </c>
      <c r="E643" s="167">
        <f t="shared" si="34"/>
        <v>1032.575</v>
      </c>
      <c r="F643" s="167">
        <f t="shared" si="34"/>
        <v>941.42000000000007</v>
      </c>
      <c r="G643" s="167">
        <f t="shared" si="34"/>
        <v>751.9</v>
      </c>
    </row>
    <row r="644" spans="1:7" hidden="1" x14ac:dyDescent="0.15">
      <c r="A644" s="16">
        <v>27</v>
      </c>
      <c r="B644" s="19"/>
      <c r="C644" s="167">
        <f t="shared" si="34"/>
        <v>1135.575</v>
      </c>
      <c r="D644" s="167">
        <f t="shared" si="34"/>
        <v>1112.915</v>
      </c>
      <c r="E644" s="167">
        <f t="shared" si="34"/>
        <v>1047.51</v>
      </c>
      <c r="F644" s="167">
        <f t="shared" si="34"/>
        <v>955.84</v>
      </c>
      <c r="G644" s="167">
        <f t="shared" si="34"/>
        <v>767.35</v>
      </c>
    </row>
    <row r="645" spans="1:7" hidden="1" x14ac:dyDescent="0.15">
      <c r="A645" s="16">
        <v>28</v>
      </c>
      <c r="B645" s="19"/>
      <c r="C645" s="167">
        <f t="shared" si="34"/>
        <v>1155.145</v>
      </c>
      <c r="D645" s="167">
        <f t="shared" si="34"/>
        <v>1130.94</v>
      </c>
      <c r="E645" s="167">
        <f t="shared" si="34"/>
        <v>1065.5350000000001</v>
      </c>
      <c r="F645" s="167">
        <f t="shared" si="34"/>
        <v>972.83500000000004</v>
      </c>
      <c r="G645" s="167">
        <f t="shared" si="34"/>
        <v>785.89</v>
      </c>
    </row>
    <row r="646" spans="1:7" hidden="1" x14ac:dyDescent="0.15">
      <c r="A646" s="16">
        <v>29</v>
      </c>
      <c r="B646" s="19"/>
      <c r="C646" s="167">
        <f t="shared" si="34"/>
        <v>1176.7750000000001</v>
      </c>
      <c r="D646" s="167">
        <f t="shared" si="34"/>
        <v>1152.57</v>
      </c>
      <c r="E646" s="167">
        <f t="shared" si="34"/>
        <v>1086.6500000000001</v>
      </c>
      <c r="F646" s="167">
        <f t="shared" si="34"/>
        <v>990.34500000000003</v>
      </c>
      <c r="G646" s="167">
        <f t="shared" si="34"/>
        <v>803.4</v>
      </c>
    </row>
    <row r="647" spans="1:7" hidden="1" x14ac:dyDescent="0.15">
      <c r="A647" s="16">
        <v>30</v>
      </c>
      <c r="B647" s="19"/>
      <c r="C647" s="167">
        <f t="shared" si="34"/>
        <v>1196.345</v>
      </c>
      <c r="D647" s="167">
        <f t="shared" si="34"/>
        <v>1171.1100000000001</v>
      </c>
      <c r="E647" s="167">
        <f t="shared" si="34"/>
        <v>1105.7049999999999</v>
      </c>
      <c r="F647" s="167">
        <f t="shared" si="34"/>
        <v>1006.3100000000001</v>
      </c>
      <c r="G647" s="167">
        <f t="shared" si="34"/>
        <v>822.45500000000004</v>
      </c>
    </row>
    <row r="648" spans="1:7" hidden="1" x14ac:dyDescent="0.15">
      <c r="A648" s="16">
        <v>31</v>
      </c>
      <c r="B648" s="19"/>
      <c r="C648" s="167">
        <f t="shared" si="34"/>
        <v>1216.9449999999999</v>
      </c>
      <c r="D648" s="167">
        <f t="shared" si="34"/>
        <v>1191.1949999999999</v>
      </c>
      <c r="E648" s="167">
        <f t="shared" si="34"/>
        <v>1124.76</v>
      </c>
      <c r="F648" s="167">
        <f t="shared" si="34"/>
        <v>1024.335</v>
      </c>
      <c r="G648" s="167">
        <f t="shared" si="34"/>
        <v>838.93500000000006</v>
      </c>
    </row>
    <row r="649" spans="1:7" hidden="1" x14ac:dyDescent="0.15">
      <c r="A649" s="16">
        <v>32</v>
      </c>
      <c r="B649" s="19"/>
      <c r="C649" s="167">
        <f t="shared" si="34"/>
        <v>1236</v>
      </c>
      <c r="D649" s="167">
        <f t="shared" si="34"/>
        <v>1213.3399999999999</v>
      </c>
      <c r="E649" s="167">
        <f t="shared" si="34"/>
        <v>1142.27</v>
      </c>
      <c r="F649" s="167">
        <f t="shared" si="34"/>
        <v>1042.875</v>
      </c>
      <c r="G649" s="167">
        <f t="shared" si="34"/>
        <v>859.53499999999997</v>
      </c>
    </row>
    <row r="650" spans="1:7" hidden="1" x14ac:dyDescent="0.15">
      <c r="A650" s="16">
        <v>33</v>
      </c>
      <c r="B650" s="19"/>
      <c r="C650" s="167">
        <f t="shared" si="34"/>
        <v>1270.5050000000001</v>
      </c>
      <c r="D650" s="167">
        <f t="shared" si="34"/>
        <v>1245.7850000000001</v>
      </c>
      <c r="E650" s="167">
        <f t="shared" si="34"/>
        <v>1174.7149999999999</v>
      </c>
      <c r="F650" s="167">
        <f t="shared" si="34"/>
        <v>1070.6849999999999</v>
      </c>
      <c r="G650" s="167">
        <f t="shared" si="34"/>
        <v>883.74</v>
      </c>
    </row>
    <row r="651" spans="1:7" hidden="1" x14ac:dyDescent="0.15">
      <c r="A651" s="16">
        <v>34</v>
      </c>
      <c r="B651" s="19"/>
      <c r="C651" s="167">
        <f t="shared" si="34"/>
        <v>1305.5250000000001</v>
      </c>
      <c r="D651" s="167">
        <f t="shared" si="34"/>
        <v>1280.29</v>
      </c>
      <c r="E651" s="167">
        <f t="shared" si="34"/>
        <v>1205.615</v>
      </c>
      <c r="F651" s="167">
        <f t="shared" si="34"/>
        <v>1099.5250000000001</v>
      </c>
      <c r="G651" s="167">
        <f t="shared" si="34"/>
        <v>910.005</v>
      </c>
    </row>
    <row r="652" spans="1:7" hidden="1" x14ac:dyDescent="0.15">
      <c r="A652" s="16">
        <v>35</v>
      </c>
      <c r="B652" s="19"/>
      <c r="C652" s="167">
        <f t="shared" ref="C652:G667" si="35">+C306*$M$3</f>
        <v>1337.97</v>
      </c>
      <c r="D652" s="167">
        <f t="shared" si="35"/>
        <v>1311.19</v>
      </c>
      <c r="E652" s="167">
        <f t="shared" si="35"/>
        <v>1236</v>
      </c>
      <c r="F652" s="167">
        <f t="shared" si="35"/>
        <v>1127.8500000000001</v>
      </c>
      <c r="G652" s="167">
        <f t="shared" si="35"/>
        <v>935.755</v>
      </c>
    </row>
    <row r="653" spans="1:7" hidden="1" x14ac:dyDescent="0.15">
      <c r="A653" s="16">
        <v>36</v>
      </c>
      <c r="B653" s="19"/>
      <c r="C653" s="167">
        <f t="shared" si="35"/>
        <v>1372.4750000000001</v>
      </c>
      <c r="D653" s="167">
        <f t="shared" si="35"/>
        <v>1345.18</v>
      </c>
      <c r="E653" s="167">
        <f t="shared" si="35"/>
        <v>1268.4449999999999</v>
      </c>
      <c r="F653" s="167">
        <f t="shared" si="35"/>
        <v>1155.145</v>
      </c>
      <c r="G653" s="167">
        <f t="shared" si="35"/>
        <v>963.05000000000007</v>
      </c>
    </row>
    <row r="654" spans="1:7" hidden="1" x14ac:dyDescent="0.15">
      <c r="A654" s="16">
        <v>37</v>
      </c>
      <c r="B654" s="19"/>
      <c r="C654" s="167">
        <f t="shared" si="35"/>
        <v>1406.4650000000001</v>
      </c>
      <c r="D654" s="167">
        <f t="shared" si="35"/>
        <v>1378.14</v>
      </c>
      <c r="E654" s="167">
        <f t="shared" si="35"/>
        <v>1297.8</v>
      </c>
      <c r="F654" s="167">
        <f t="shared" si="35"/>
        <v>1182.9549999999999</v>
      </c>
      <c r="G654" s="167">
        <f t="shared" si="35"/>
        <v>989.83</v>
      </c>
    </row>
    <row r="655" spans="1:7" hidden="1" x14ac:dyDescent="0.15">
      <c r="A655" s="16">
        <v>38</v>
      </c>
      <c r="B655" s="19"/>
      <c r="C655" s="167">
        <f t="shared" si="35"/>
        <v>1440.4549999999999</v>
      </c>
      <c r="D655" s="167">
        <f t="shared" si="35"/>
        <v>1413.16</v>
      </c>
      <c r="E655" s="167">
        <f t="shared" si="35"/>
        <v>1331.2750000000001</v>
      </c>
      <c r="F655" s="167">
        <f t="shared" si="35"/>
        <v>1214.885</v>
      </c>
      <c r="G655" s="167">
        <f t="shared" si="35"/>
        <v>1016.61</v>
      </c>
    </row>
    <row r="656" spans="1:7" hidden="1" x14ac:dyDescent="0.15">
      <c r="A656" s="16">
        <v>39</v>
      </c>
      <c r="B656" s="19"/>
      <c r="C656" s="167">
        <f t="shared" si="35"/>
        <v>1475.99</v>
      </c>
      <c r="D656" s="167">
        <f t="shared" si="35"/>
        <v>1445.605</v>
      </c>
      <c r="E656" s="167">
        <f t="shared" si="35"/>
        <v>1362.175</v>
      </c>
      <c r="F656" s="167">
        <f t="shared" si="35"/>
        <v>1242.6949999999999</v>
      </c>
      <c r="G656" s="167">
        <f t="shared" si="35"/>
        <v>1045.45</v>
      </c>
    </row>
    <row r="657" spans="1:7" hidden="1" x14ac:dyDescent="0.15">
      <c r="A657" s="16">
        <v>40</v>
      </c>
      <c r="B657" s="19"/>
      <c r="C657" s="167">
        <f t="shared" si="35"/>
        <v>1510.4950000000001</v>
      </c>
      <c r="D657" s="167">
        <f t="shared" si="35"/>
        <v>1479.08</v>
      </c>
      <c r="E657" s="167">
        <f t="shared" si="35"/>
        <v>1393.5900000000001</v>
      </c>
      <c r="F657" s="167">
        <f t="shared" si="35"/>
        <v>1271.02</v>
      </c>
      <c r="G657" s="167">
        <f t="shared" si="35"/>
        <v>1074.29</v>
      </c>
    </row>
    <row r="658" spans="1:7" hidden="1" x14ac:dyDescent="0.15">
      <c r="A658" s="16">
        <v>41</v>
      </c>
      <c r="B658" s="19"/>
      <c r="C658" s="167">
        <f t="shared" si="35"/>
        <v>1544.4850000000001</v>
      </c>
      <c r="D658" s="167">
        <f t="shared" si="35"/>
        <v>1513.07</v>
      </c>
      <c r="E658" s="167">
        <f t="shared" si="35"/>
        <v>1425.52</v>
      </c>
      <c r="F658" s="167">
        <f t="shared" si="35"/>
        <v>1298.3150000000001</v>
      </c>
      <c r="G658" s="167">
        <f t="shared" si="35"/>
        <v>1100.5550000000001</v>
      </c>
    </row>
    <row r="659" spans="1:7" hidden="1" x14ac:dyDescent="0.15">
      <c r="A659" s="16">
        <v>42</v>
      </c>
      <c r="B659" s="19"/>
      <c r="C659" s="167">
        <f t="shared" si="35"/>
        <v>1578.99</v>
      </c>
      <c r="D659" s="167">
        <f t="shared" si="35"/>
        <v>1546.5450000000001</v>
      </c>
      <c r="E659" s="167">
        <f t="shared" si="35"/>
        <v>1458.9950000000001</v>
      </c>
      <c r="F659" s="167">
        <f t="shared" si="35"/>
        <v>1329.73</v>
      </c>
      <c r="G659" s="167">
        <f t="shared" si="35"/>
        <v>1128.365</v>
      </c>
    </row>
    <row r="660" spans="1:7" hidden="1" x14ac:dyDescent="0.15">
      <c r="A660" s="16">
        <v>43</v>
      </c>
      <c r="B660" s="19"/>
      <c r="C660" s="167">
        <f t="shared" si="35"/>
        <v>1641.3050000000001</v>
      </c>
      <c r="D660" s="167">
        <f t="shared" si="35"/>
        <v>1608.345</v>
      </c>
      <c r="E660" s="167">
        <f t="shared" si="35"/>
        <v>1514.615</v>
      </c>
      <c r="F660" s="167">
        <f t="shared" si="35"/>
        <v>1382.26</v>
      </c>
      <c r="G660" s="167">
        <f t="shared" si="35"/>
        <v>1179.3500000000001</v>
      </c>
    </row>
    <row r="661" spans="1:7" hidden="1" x14ac:dyDescent="0.15">
      <c r="A661" s="16">
        <v>44</v>
      </c>
      <c r="B661" s="19"/>
      <c r="C661" s="167">
        <f t="shared" si="35"/>
        <v>1704.65</v>
      </c>
      <c r="D661" s="167">
        <f t="shared" si="35"/>
        <v>1671.175</v>
      </c>
      <c r="E661" s="167">
        <f t="shared" si="35"/>
        <v>1573.8400000000001</v>
      </c>
      <c r="F661" s="167">
        <f t="shared" si="35"/>
        <v>1435.82</v>
      </c>
      <c r="G661" s="167">
        <f t="shared" si="35"/>
        <v>1228.79</v>
      </c>
    </row>
    <row r="662" spans="1:7" hidden="1" x14ac:dyDescent="0.15">
      <c r="A662" s="16">
        <v>45</v>
      </c>
      <c r="B662" s="19"/>
      <c r="C662" s="167">
        <f t="shared" si="35"/>
        <v>1767.9950000000001</v>
      </c>
      <c r="D662" s="167">
        <f t="shared" si="35"/>
        <v>1729.3700000000001</v>
      </c>
      <c r="E662" s="167">
        <f t="shared" si="35"/>
        <v>1633.5800000000002</v>
      </c>
      <c r="F662" s="167">
        <f t="shared" si="35"/>
        <v>1488.865</v>
      </c>
      <c r="G662" s="167">
        <f t="shared" si="35"/>
        <v>1280.29</v>
      </c>
    </row>
    <row r="663" spans="1:7" hidden="1" x14ac:dyDescent="0.15">
      <c r="A663" s="16">
        <v>46</v>
      </c>
      <c r="B663" s="19"/>
      <c r="C663" s="167">
        <f t="shared" si="35"/>
        <v>1830.31</v>
      </c>
      <c r="D663" s="167">
        <f t="shared" si="35"/>
        <v>1792.2</v>
      </c>
      <c r="E663" s="167">
        <f t="shared" si="35"/>
        <v>1689.7150000000001</v>
      </c>
      <c r="F663" s="167">
        <f t="shared" si="35"/>
        <v>1542.425</v>
      </c>
      <c r="G663" s="167">
        <f t="shared" si="35"/>
        <v>1328.1849999999999</v>
      </c>
    </row>
    <row r="664" spans="1:7" hidden="1" x14ac:dyDescent="0.15">
      <c r="A664" s="16">
        <v>47</v>
      </c>
      <c r="B664" s="19"/>
      <c r="C664" s="167">
        <f t="shared" si="35"/>
        <v>1893.14</v>
      </c>
      <c r="D664" s="167">
        <f t="shared" si="35"/>
        <v>1854</v>
      </c>
      <c r="E664" s="167">
        <f t="shared" si="35"/>
        <v>1748.425</v>
      </c>
      <c r="F664" s="167">
        <f t="shared" si="35"/>
        <v>1593.41</v>
      </c>
      <c r="G664" s="167">
        <f t="shared" si="35"/>
        <v>1378.14</v>
      </c>
    </row>
    <row r="665" spans="1:7" hidden="1" x14ac:dyDescent="0.15">
      <c r="A665" s="16">
        <v>48</v>
      </c>
      <c r="B665" s="19"/>
      <c r="C665" s="167">
        <f t="shared" si="35"/>
        <v>1959.06</v>
      </c>
      <c r="D665" s="167">
        <f t="shared" si="35"/>
        <v>1919.405</v>
      </c>
      <c r="E665" s="167">
        <f t="shared" si="35"/>
        <v>1809.1949999999999</v>
      </c>
      <c r="F665" s="167">
        <f t="shared" si="35"/>
        <v>1651.0900000000001</v>
      </c>
      <c r="G665" s="167">
        <f t="shared" si="35"/>
        <v>1429.125</v>
      </c>
    </row>
    <row r="666" spans="1:7" hidden="1" x14ac:dyDescent="0.15">
      <c r="A666" s="16">
        <v>49</v>
      </c>
      <c r="B666" s="19"/>
      <c r="C666" s="167">
        <f t="shared" si="35"/>
        <v>2026.01</v>
      </c>
      <c r="D666" s="167">
        <f t="shared" si="35"/>
        <v>1985.8400000000001</v>
      </c>
      <c r="E666" s="167">
        <f t="shared" si="35"/>
        <v>1869.45</v>
      </c>
      <c r="F666" s="167">
        <f t="shared" si="35"/>
        <v>1706.71</v>
      </c>
      <c r="G666" s="167">
        <f t="shared" si="35"/>
        <v>1481.655</v>
      </c>
    </row>
    <row r="667" spans="1:7" hidden="1" x14ac:dyDescent="0.15">
      <c r="A667" s="16">
        <v>50</v>
      </c>
      <c r="B667" s="19"/>
      <c r="C667" s="167">
        <f t="shared" si="35"/>
        <v>2091.415</v>
      </c>
      <c r="D667" s="167">
        <f t="shared" si="35"/>
        <v>2050.2150000000001</v>
      </c>
      <c r="E667" s="167">
        <f t="shared" si="35"/>
        <v>1932.28</v>
      </c>
      <c r="F667" s="167">
        <f t="shared" si="35"/>
        <v>1762.3300000000002</v>
      </c>
      <c r="G667" s="167">
        <f t="shared" si="35"/>
        <v>1533.155</v>
      </c>
    </row>
    <row r="668" spans="1:7" hidden="1" x14ac:dyDescent="0.15">
      <c r="A668" s="16">
        <v>51</v>
      </c>
      <c r="B668" s="19"/>
      <c r="C668" s="167">
        <f t="shared" ref="C668:G683" si="36">+C322*$M$3</f>
        <v>2157.335</v>
      </c>
      <c r="D668" s="167">
        <f t="shared" si="36"/>
        <v>2114.59</v>
      </c>
      <c r="E668" s="167">
        <f t="shared" si="36"/>
        <v>1992.5350000000001</v>
      </c>
      <c r="F668" s="167">
        <f t="shared" si="36"/>
        <v>1817.95</v>
      </c>
      <c r="G668" s="167">
        <f t="shared" si="36"/>
        <v>1584.14</v>
      </c>
    </row>
    <row r="669" spans="1:7" hidden="1" x14ac:dyDescent="0.15">
      <c r="A669" s="16">
        <v>52</v>
      </c>
      <c r="B669" s="19"/>
      <c r="C669" s="167">
        <f t="shared" si="36"/>
        <v>2223.77</v>
      </c>
      <c r="D669" s="167">
        <f t="shared" si="36"/>
        <v>2178.9650000000001</v>
      </c>
      <c r="E669" s="167">
        <f t="shared" si="36"/>
        <v>2054.85</v>
      </c>
      <c r="F669" s="167">
        <f t="shared" si="36"/>
        <v>1874.085</v>
      </c>
      <c r="G669" s="167">
        <f t="shared" si="36"/>
        <v>1637.1849999999999</v>
      </c>
    </row>
    <row r="670" spans="1:7" hidden="1" x14ac:dyDescent="0.15">
      <c r="A670" s="16">
        <v>53</v>
      </c>
      <c r="B670" s="19"/>
      <c r="C670" s="167">
        <f t="shared" si="36"/>
        <v>2303.08</v>
      </c>
      <c r="D670" s="167">
        <f t="shared" si="36"/>
        <v>2256.2150000000001</v>
      </c>
      <c r="E670" s="167">
        <f t="shared" si="36"/>
        <v>2125.92</v>
      </c>
      <c r="F670" s="167">
        <f t="shared" si="36"/>
        <v>1938.9750000000001</v>
      </c>
      <c r="G670" s="167">
        <f t="shared" si="36"/>
        <v>1700.0150000000001</v>
      </c>
    </row>
    <row r="671" spans="1:7" hidden="1" x14ac:dyDescent="0.15">
      <c r="A671" s="16">
        <v>54</v>
      </c>
      <c r="B671" s="19"/>
      <c r="C671" s="167">
        <f t="shared" si="36"/>
        <v>2382.9050000000002</v>
      </c>
      <c r="D671" s="167">
        <f t="shared" si="36"/>
        <v>2333.4650000000001</v>
      </c>
      <c r="E671" s="167">
        <f t="shared" si="36"/>
        <v>2199.0500000000002</v>
      </c>
      <c r="F671" s="167">
        <f t="shared" si="36"/>
        <v>2005.41</v>
      </c>
      <c r="G671" s="167">
        <f t="shared" si="36"/>
        <v>1764.39</v>
      </c>
    </row>
    <row r="672" spans="1:7" hidden="1" x14ac:dyDescent="0.15">
      <c r="A672" s="16">
        <v>55</v>
      </c>
      <c r="B672" s="19"/>
      <c r="C672" s="167">
        <f t="shared" si="36"/>
        <v>2460.67</v>
      </c>
      <c r="D672" s="167">
        <f t="shared" si="36"/>
        <v>2410.2000000000003</v>
      </c>
      <c r="E672" s="167">
        <f t="shared" si="36"/>
        <v>2271.665</v>
      </c>
      <c r="F672" s="167">
        <f t="shared" si="36"/>
        <v>2070.8150000000001</v>
      </c>
      <c r="G672" s="167">
        <f t="shared" si="36"/>
        <v>1828.25</v>
      </c>
    </row>
    <row r="673" spans="1:7" hidden="1" x14ac:dyDescent="0.15">
      <c r="A673" s="16">
        <v>56</v>
      </c>
      <c r="B673" s="19"/>
      <c r="C673" s="167">
        <f t="shared" si="36"/>
        <v>2538.4349999999999</v>
      </c>
      <c r="D673" s="167">
        <f t="shared" si="36"/>
        <v>2488.48</v>
      </c>
      <c r="E673" s="167">
        <f t="shared" si="36"/>
        <v>2344.2800000000002</v>
      </c>
      <c r="F673" s="167">
        <f t="shared" si="36"/>
        <v>2136.2200000000003</v>
      </c>
      <c r="G673" s="167">
        <f t="shared" si="36"/>
        <v>1890.5650000000001</v>
      </c>
    </row>
    <row r="674" spans="1:7" hidden="1" x14ac:dyDescent="0.15">
      <c r="A674" s="16">
        <v>57</v>
      </c>
      <c r="B674" s="19"/>
      <c r="C674" s="167">
        <f t="shared" si="36"/>
        <v>2617.23</v>
      </c>
      <c r="D674" s="167">
        <f t="shared" si="36"/>
        <v>2564.1849999999999</v>
      </c>
      <c r="E674" s="167">
        <f t="shared" si="36"/>
        <v>2418.9549999999999</v>
      </c>
      <c r="F674" s="167">
        <f t="shared" si="36"/>
        <v>2203.6849999999999</v>
      </c>
      <c r="G674" s="167">
        <f t="shared" si="36"/>
        <v>1954.425</v>
      </c>
    </row>
    <row r="675" spans="1:7" hidden="1" x14ac:dyDescent="0.15">
      <c r="A675" s="16">
        <v>58</v>
      </c>
      <c r="B675" s="19"/>
      <c r="C675" s="167">
        <f t="shared" si="36"/>
        <v>2709.9300000000003</v>
      </c>
      <c r="D675" s="167">
        <f t="shared" si="36"/>
        <v>2652.25</v>
      </c>
      <c r="E675" s="167">
        <f t="shared" si="36"/>
        <v>2494.66</v>
      </c>
      <c r="F675" s="167">
        <f t="shared" si="36"/>
        <v>2280.42</v>
      </c>
      <c r="G675" s="167">
        <f t="shared" si="36"/>
        <v>2038.3700000000001</v>
      </c>
    </row>
    <row r="676" spans="1:7" hidden="1" x14ac:dyDescent="0.15">
      <c r="A676" s="16">
        <v>59</v>
      </c>
      <c r="B676" s="19"/>
      <c r="C676" s="167">
        <f t="shared" si="36"/>
        <v>2799.54</v>
      </c>
      <c r="D676" s="167">
        <f t="shared" si="36"/>
        <v>2742.89</v>
      </c>
      <c r="E676" s="167">
        <f t="shared" si="36"/>
        <v>2570.88</v>
      </c>
      <c r="F676" s="167">
        <f t="shared" si="36"/>
        <v>2356.125</v>
      </c>
      <c r="G676" s="167">
        <f t="shared" si="36"/>
        <v>2120.77</v>
      </c>
    </row>
    <row r="677" spans="1:7" hidden="1" x14ac:dyDescent="0.15">
      <c r="A677" s="16">
        <v>60</v>
      </c>
      <c r="B677" s="19"/>
      <c r="C677" s="167">
        <f t="shared" si="36"/>
        <v>2890.6950000000002</v>
      </c>
      <c r="D677" s="167">
        <f t="shared" si="36"/>
        <v>2830.44</v>
      </c>
      <c r="E677" s="167">
        <f t="shared" si="36"/>
        <v>2645.04</v>
      </c>
      <c r="F677" s="167">
        <f t="shared" si="36"/>
        <v>2433.375</v>
      </c>
      <c r="G677" s="167">
        <f t="shared" si="36"/>
        <v>2203.17</v>
      </c>
    </row>
    <row r="678" spans="1:7" hidden="1" x14ac:dyDescent="0.15">
      <c r="A678" s="16">
        <v>61</v>
      </c>
      <c r="B678" s="19"/>
      <c r="C678" s="167">
        <f t="shared" si="36"/>
        <v>2998.33</v>
      </c>
      <c r="D678" s="167">
        <f t="shared" si="36"/>
        <v>2940.1350000000002</v>
      </c>
      <c r="E678" s="167">
        <f t="shared" si="36"/>
        <v>2760.4</v>
      </c>
      <c r="F678" s="167">
        <f t="shared" si="36"/>
        <v>2525.56</v>
      </c>
      <c r="G678" s="167">
        <f t="shared" si="36"/>
        <v>2285.5700000000002</v>
      </c>
    </row>
    <row r="679" spans="1:7" hidden="1" x14ac:dyDescent="0.15">
      <c r="A679" s="16">
        <v>62</v>
      </c>
      <c r="B679" s="19"/>
      <c r="C679" s="167">
        <f t="shared" si="36"/>
        <v>3133.7750000000001</v>
      </c>
      <c r="D679" s="167">
        <f t="shared" si="36"/>
        <v>3070.4300000000003</v>
      </c>
      <c r="E679" s="167">
        <f t="shared" si="36"/>
        <v>2894.3</v>
      </c>
      <c r="F679" s="167">
        <f t="shared" si="36"/>
        <v>2638.86</v>
      </c>
      <c r="G679" s="167">
        <f t="shared" si="36"/>
        <v>2388.0549999999998</v>
      </c>
    </row>
    <row r="680" spans="1:7" hidden="1" x14ac:dyDescent="0.15">
      <c r="A680" s="16">
        <v>63</v>
      </c>
      <c r="B680" s="19"/>
      <c r="C680" s="167">
        <f t="shared" si="36"/>
        <v>3296</v>
      </c>
      <c r="D680" s="167">
        <f t="shared" si="36"/>
        <v>3229.05</v>
      </c>
      <c r="E680" s="167">
        <f t="shared" si="36"/>
        <v>3044.6800000000003</v>
      </c>
      <c r="F680" s="167">
        <f t="shared" si="36"/>
        <v>2774.82</v>
      </c>
      <c r="G680" s="167">
        <f t="shared" si="36"/>
        <v>2511.14</v>
      </c>
    </row>
    <row r="681" spans="1:7" hidden="1" x14ac:dyDescent="0.15">
      <c r="A681" s="16">
        <v>64</v>
      </c>
      <c r="B681" s="19"/>
      <c r="C681" s="167">
        <f t="shared" si="36"/>
        <v>3485.0050000000001</v>
      </c>
      <c r="D681" s="167">
        <f t="shared" si="36"/>
        <v>3414.9650000000001</v>
      </c>
      <c r="E681" s="167">
        <f t="shared" si="36"/>
        <v>3218.75</v>
      </c>
      <c r="F681" s="167">
        <f t="shared" si="36"/>
        <v>2933.44</v>
      </c>
      <c r="G681" s="167">
        <f t="shared" si="36"/>
        <v>2654.8250000000003</v>
      </c>
    </row>
    <row r="682" spans="1:7" hidden="1" x14ac:dyDescent="0.15">
      <c r="A682" s="16">
        <v>65</v>
      </c>
      <c r="B682" s="19"/>
      <c r="C682" s="167">
        <f t="shared" si="36"/>
        <v>3712.6350000000002</v>
      </c>
      <c r="D682" s="167">
        <f t="shared" si="36"/>
        <v>3637.96</v>
      </c>
      <c r="E682" s="167">
        <f t="shared" si="36"/>
        <v>3427.3250000000003</v>
      </c>
      <c r="F682" s="167">
        <f t="shared" si="36"/>
        <v>3126.5650000000001</v>
      </c>
      <c r="G682" s="167">
        <f t="shared" si="36"/>
        <v>2853.1</v>
      </c>
    </row>
    <row r="683" spans="1:7" hidden="1" x14ac:dyDescent="0.15">
      <c r="A683" s="16">
        <v>66</v>
      </c>
      <c r="B683" s="19"/>
      <c r="C683" s="167">
        <f t="shared" si="36"/>
        <v>3979.92</v>
      </c>
      <c r="D683" s="167">
        <f t="shared" si="36"/>
        <v>3900.61</v>
      </c>
      <c r="E683" s="167">
        <f t="shared" si="36"/>
        <v>3676.585</v>
      </c>
      <c r="F683" s="167">
        <f t="shared" si="36"/>
        <v>3353.165</v>
      </c>
      <c r="G683" s="167">
        <f t="shared" si="36"/>
        <v>3082.79</v>
      </c>
    </row>
    <row r="684" spans="1:7" hidden="1" x14ac:dyDescent="0.15">
      <c r="A684" s="16">
        <v>67</v>
      </c>
      <c r="B684" s="19"/>
      <c r="C684" s="167">
        <f t="shared" ref="C684:G699" si="37">+C338*$M$3</f>
        <v>4296.6450000000004</v>
      </c>
      <c r="D684" s="167">
        <f t="shared" si="37"/>
        <v>4210.125</v>
      </c>
      <c r="E684" s="167">
        <f t="shared" si="37"/>
        <v>3968.59</v>
      </c>
      <c r="F684" s="167">
        <f t="shared" si="37"/>
        <v>3618.39</v>
      </c>
      <c r="G684" s="167">
        <f t="shared" si="37"/>
        <v>3329.4749999999999</v>
      </c>
    </row>
    <row r="685" spans="1:7" hidden="1" x14ac:dyDescent="0.15">
      <c r="A685" s="16">
        <v>68</v>
      </c>
      <c r="B685" s="19"/>
      <c r="C685" s="167">
        <f t="shared" si="37"/>
        <v>4662.2950000000001</v>
      </c>
      <c r="D685" s="167">
        <f t="shared" si="37"/>
        <v>4567.0200000000004</v>
      </c>
      <c r="E685" s="167">
        <f t="shared" si="37"/>
        <v>4304.37</v>
      </c>
      <c r="F685" s="167">
        <f t="shared" si="37"/>
        <v>3926.36</v>
      </c>
      <c r="G685" s="167">
        <f t="shared" si="37"/>
        <v>3611.6950000000002</v>
      </c>
    </row>
    <row r="686" spans="1:7" hidden="1" x14ac:dyDescent="0.15">
      <c r="A686" s="16">
        <v>69</v>
      </c>
      <c r="B686" s="19"/>
      <c r="C686" s="167">
        <f t="shared" si="37"/>
        <v>5086.6549999999997</v>
      </c>
      <c r="D686" s="167">
        <f t="shared" si="37"/>
        <v>4986.2300000000005</v>
      </c>
      <c r="E686" s="167">
        <f t="shared" si="37"/>
        <v>4699.375</v>
      </c>
      <c r="F686" s="167">
        <f t="shared" si="37"/>
        <v>4283.7700000000004</v>
      </c>
      <c r="G686" s="167">
        <f t="shared" si="37"/>
        <v>3943.355</v>
      </c>
    </row>
    <row r="687" spans="1:7" hidden="1" x14ac:dyDescent="0.15">
      <c r="A687" s="16">
        <v>70</v>
      </c>
      <c r="B687" s="19"/>
      <c r="C687" s="167">
        <f t="shared" si="37"/>
        <v>5579.51</v>
      </c>
      <c r="D687" s="167">
        <f t="shared" si="37"/>
        <v>5467.24</v>
      </c>
      <c r="E687" s="167">
        <f t="shared" si="37"/>
        <v>5108.8</v>
      </c>
      <c r="F687" s="167">
        <f t="shared" si="37"/>
        <v>4699.375</v>
      </c>
      <c r="G687" s="167">
        <f t="shared" si="37"/>
        <v>4387.8</v>
      </c>
    </row>
    <row r="688" spans="1:7" hidden="1" x14ac:dyDescent="0.15">
      <c r="A688" s="16">
        <v>71</v>
      </c>
      <c r="B688" s="19"/>
      <c r="C688" s="167">
        <f t="shared" si="37"/>
        <v>6145.4949999999999</v>
      </c>
      <c r="D688" s="167">
        <f t="shared" si="37"/>
        <v>6020.8649999999998</v>
      </c>
      <c r="E688" s="167">
        <f t="shared" si="37"/>
        <v>5673.24</v>
      </c>
      <c r="F688" s="167">
        <f t="shared" si="37"/>
        <v>5173.6900000000005</v>
      </c>
      <c r="G688" s="167">
        <f t="shared" si="37"/>
        <v>4831.7300000000005</v>
      </c>
    </row>
    <row r="689" spans="1:7" hidden="1" x14ac:dyDescent="0.15">
      <c r="A689" s="16">
        <v>72</v>
      </c>
      <c r="B689" s="19"/>
      <c r="C689" s="167">
        <f t="shared" si="37"/>
        <v>6798.5150000000003</v>
      </c>
      <c r="D689" s="167">
        <f t="shared" si="37"/>
        <v>6660.4949999999999</v>
      </c>
      <c r="E689" s="167">
        <f t="shared" si="37"/>
        <v>6277.85</v>
      </c>
      <c r="F689" s="167">
        <f t="shared" si="37"/>
        <v>5725.2550000000001</v>
      </c>
      <c r="G689" s="167">
        <f t="shared" si="37"/>
        <v>5349.3050000000003</v>
      </c>
    </row>
    <row r="690" spans="1:7" hidden="1" x14ac:dyDescent="0.15">
      <c r="A690" s="16">
        <v>73</v>
      </c>
      <c r="B690" s="19"/>
      <c r="C690" s="167">
        <f t="shared" si="37"/>
        <v>7549.3850000000002</v>
      </c>
      <c r="D690" s="167">
        <f t="shared" si="37"/>
        <v>7395.4000000000005</v>
      </c>
      <c r="E690" s="167">
        <f t="shared" si="37"/>
        <v>6973.6149999999998</v>
      </c>
      <c r="F690" s="167">
        <f t="shared" si="37"/>
        <v>6357.16</v>
      </c>
      <c r="G690" s="167">
        <f t="shared" si="37"/>
        <v>5936.4049999999997</v>
      </c>
    </row>
    <row r="691" spans="1:7" hidden="1" x14ac:dyDescent="0.15">
      <c r="A691" s="16">
        <v>74</v>
      </c>
      <c r="B691" s="19"/>
      <c r="C691" s="167">
        <f t="shared" si="37"/>
        <v>8416.6450000000004</v>
      </c>
      <c r="D691" s="167">
        <f t="shared" si="37"/>
        <v>8245.6650000000009</v>
      </c>
      <c r="E691" s="167">
        <f t="shared" si="37"/>
        <v>7773.41</v>
      </c>
      <c r="F691" s="167">
        <f t="shared" si="37"/>
        <v>7087.43</v>
      </c>
      <c r="G691" s="167">
        <f t="shared" si="37"/>
        <v>6621.3550000000005</v>
      </c>
    </row>
    <row r="692" spans="1:7" hidden="1" x14ac:dyDescent="0.15">
      <c r="A692" s="16">
        <v>75</v>
      </c>
      <c r="B692" s="19"/>
      <c r="C692" s="167">
        <f t="shared" si="37"/>
        <v>9410.5949999999993</v>
      </c>
      <c r="D692" s="167">
        <f t="shared" si="37"/>
        <v>9221.59</v>
      </c>
      <c r="E692" s="167">
        <f t="shared" si="37"/>
        <v>8656.6350000000002</v>
      </c>
      <c r="F692" s="167">
        <f t="shared" si="37"/>
        <v>7924.8200000000006</v>
      </c>
      <c r="G692" s="167">
        <f t="shared" si="37"/>
        <v>7445.3550000000005</v>
      </c>
    </row>
    <row r="693" spans="1:7" hidden="1" x14ac:dyDescent="0.15">
      <c r="A693" s="16">
        <v>76</v>
      </c>
      <c r="B693" s="19"/>
      <c r="C693" s="167">
        <f t="shared" si="37"/>
        <v>10551.835000000001</v>
      </c>
      <c r="D693" s="167">
        <f t="shared" si="37"/>
        <v>10339.655000000001</v>
      </c>
      <c r="E693" s="167">
        <f t="shared" si="37"/>
        <v>9737.1049999999996</v>
      </c>
      <c r="F693" s="167">
        <f t="shared" si="37"/>
        <v>8885.2950000000001</v>
      </c>
      <c r="G693" s="167">
        <f t="shared" si="37"/>
        <v>8351.755000000001</v>
      </c>
    </row>
    <row r="694" spans="1:7" hidden="1" x14ac:dyDescent="0.15">
      <c r="A694" s="16">
        <v>77</v>
      </c>
      <c r="B694" s="19"/>
      <c r="C694" s="167">
        <f t="shared" si="37"/>
        <v>11852.210000000001</v>
      </c>
      <c r="D694" s="167">
        <f t="shared" si="37"/>
        <v>11613.764999999999</v>
      </c>
      <c r="E694" s="167">
        <f t="shared" si="37"/>
        <v>10945.81</v>
      </c>
      <c r="F694" s="167">
        <f t="shared" si="37"/>
        <v>9981.2150000000001</v>
      </c>
      <c r="G694" s="167">
        <f t="shared" si="37"/>
        <v>9379.18</v>
      </c>
    </row>
    <row r="695" spans="1:7" hidden="1" x14ac:dyDescent="0.15">
      <c r="A695" s="16">
        <v>78</v>
      </c>
      <c r="B695" s="19"/>
      <c r="C695" s="167">
        <f t="shared" si="37"/>
        <v>13317.385</v>
      </c>
      <c r="D695" s="167">
        <f t="shared" si="37"/>
        <v>13047.01</v>
      </c>
      <c r="E695" s="167">
        <f t="shared" si="37"/>
        <v>12298.2</v>
      </c>
      <c r="F695" s="167">
        <f t="shared" si="37"/>
        <v>11211.550000000001</v>
      </c>
      <c r="G695" s="167">
        <f t="shared" si="37"/>
        <v>10538.445</v>
      </c>
    </row>
    <row r="696" spans="1:7" hidden="1" x14ac:dyDescent="0.15">
      <c r="A696" s="16">
        <v>79</v>
      </c>
      <c r="B696" s="19"/>
      <c r="C696" s="167">
        <f t="shared" si="37"/>
        <v>14962.295</v>
      </c>
      <c r="D696" s="167">
        <f t="shared" si="37"/>
        <v>14661.535</v>
      </c>
      <c r="E696" s="167">
        <f t="shared" si="37"/>
        <v>13818.995000000001</v>
      </c>
      <c r="F696" s="167">
        <f t="shared" si="37"/>
        <v>12599.475</v>
      </c>
      <c r="G696" s="167">
        <f t="shared" si="37"/>
        <v>11840.365</v>
      </c>
    </row>
    <row r="697" spans="1:7" hidden="1" x14ac:dyDescent="0.15">
      <c r="A697" s="16">
        <v>80</v>
      </c>
      <c r="B697" s="19" t="s">
        <v>3</v>
      </c>
      <c r="C697" s="167">
        <f t="shared" si="37"/>
        <v>16931.654999999999</v>
      </c>
      <c r="D697" s="167">
        <f t="shared" si="37"/>
        <v>16589.695</v>
      </c>
      <c r="E697" s="167">
        <f t="shared" si="37"/>
        <v>15634.885</v>
      </c>
      <c r="F697" s="167">
        <f t="shared" si="37"/>
        <v>14258.29</v>
      </c>
      <c r="G697" s="167">
        <f t="shared" si="37"/>
        <v>13397.725</v>
      </c>
    </row>
    <row r="698" spans="1:7" hidden="1" x14ac:dyDescent="0.15">
      <c r="A698" s="16">
        <v>1</v>
      </c>
      <c r="B698" s="19" t="s">
        <v>4</v>
      </c>
      <c r="C698" s="167">
        <f t="shared" si="37"/>
        <v>500.065</v>
      </c>
      <c r="D698" s="167">
        <f t="shared" si="37"/>
        <v>491.31</v>
      </c>
      <c r="E698" s="167">
        <f t="shared" si="37"/>
        <v>461.44</v>
      </c>
      <c r="F698" s="167">
        <f t="shared" si="37"/>
        <v>421.27000000000004</v>
      </c>
      <c r="G698" s="167">
        <f t="shared" si="37"/>
        <v>250.80500000000001</v>
      </c>
    </row>
    <row r="699" spans="1:7" hidden="1" x14ac:dyDescent="0.15">
      <c r="A699" s="16">
        <v>2</v>
      </c>
      <c r="B699" s="19" t="s">
        <v>1</v>
      </c>
      <c r="C699" s="167">
        <f t="shared" si="37"/>
        <v>842.54000000000008</v>
      </c>
      <c r="D699" s="167">
        <f t="shared" si="37"/>
        <v>827.09</v>
      </c>
      <c r="E699" s="167">
        <f t="shared" si="37"/>
        <v>778.68000000000006</v>
      </c>
      <c r="F699" s="167">
        <f t="shared" si="37"/>
        <v>710.7</v>
      </c>
      <c r="G699" s="167">
        <f t="shared" si="37"/>
        <v>369.77</v>
      </c>
    </row>
    <row r="700" spans="1:7" ht="14" hidden="1" thickBot="1" x14ac:dyDescent="0.2">
      <c r="A700" s="20">
        <v>3</v>
      </c>
      <c r="B700" s="21" t="s">
        <v>5</v>
      </c>
      <c r="C700" s="167">
        <f t="shared" ref="C700:G700" si="38">+C354*$M$3</f>
        <v>1238.575</v>
      </c>
      <c r="D700" s="167">
        <f t="shared" si="38"/>
        <v>1213.3399999999999</v>
      </c>
      <c r="E700" s="167">
        <f t="shared" si="38"/>
        <v>1142.27</v>
      </c>
      <c r="F700" s="167">
        <f t="shared" si="38"/>
        <v>1042.875</v>
      </c>
      <c r="G700" s="167">
        <f t="shared" si="38"/>
        <v>533.54</v>
      </c>
    </row>
    <row r="701" spans="1:7" ht="14" hidden="1" thickBot="1" x14ac:dyDescent="0.2"/>
    <row r="702" spans="1:7" ht="18" hidden="1" x14ac:dyDescent="0.2">
      <c r="A702" s="443" t="s">
        <v>66</v>
      </c>
      <c r="B702" s="444"/>
      <c r="C702" s="444"/>
      <c r="D702" s="444"/>
      <c r="E702" s="444"/>
      <c r="F702" s="444"/>
      <c r="G702" s="445"/>
    </row>
    <row r="703" spans="1:7" ht="18" hidden="1" x14ac:dyDescent="0.2">
      <c r="A703" s="437" t="s">
        <v>70</v>
      </c>
      <c r="B703" s="438"/>
      <c r="C703" s="438"/>
      <c r="D703" s="438"/>
      <c r="E703" s="438"/>
      <c r="F703" s="438"/>
      <c r="G703" s="439"/>
    </row>
    <row r="704" spans="1:7" hidden="1" x14ac:dyDescent="0.15">
      <c r="A704" s="440" t="s">
        <v>0</v>
      </c>
      <c r="B704" s="441"/>
      <c r="C704" s="441"/>
      <c r="D704" s="441"/>
      <c r="E704" s="441"/>
      <c r="F704" s="441"/>
      <c r="G704" s="442"/>
    </row>
    <row r="705" spans="1:9" hidden="1" x14ac:dyDescent="0.15">
      <c r="A705" s="25" t="s">
        <v>2</v>
      </c>
      <c r="B705" s="26" t="s">
        <v>2</v>
      </c>
      <c r="C705" s="247" t="s">
        <v>37</v>
      </c>
      <c r="D705" s="247" t="s">
        <v>38</v>
      </c>
      <c r="E705" s="247" t="s">
        <v>39</v>
      </c>
      <c r="F705" s="247" t="s">
        <v>40</v>
      </c>
      <c r="G705" s="248" t="s">
        <v>41</v>
      </c>
    </row>
    <row r="706" spans="1:9" ht="14" hidden="1" x14ac:dyDescent="0.15">
      <c r="A706" s="25">
        <v>18</v>
      </c>
      <c r="B706" s="26"/>
      <c r="C706" s="190">
        <f>+C6*$M$4</f>
        <v>525.11249999999995</v>
      </c>
      <c r="D706" s="190">
        <f t="shared" ref="D706:I706" si="39">+D6*$M$4</f>
        <v>449.08874999999995</v>
      </c>
      <c r="E706" s="190">
        <f t="shared" si="39"/>
        <v>328.91374999999999</v>
      </c>
      <c r="F706" s="190">
        <f t="shared" si="39"/>
        <v>226.76499999999999</v>
      </c>
      <c r="G706" s="190">
        <f t="shared" si="39"/>
        <v>123.04875</v>
      </c>
      <c r="H706" s="190">
        <f t="shared" si="39"/>
        <v>72.627499999999998</v>
      </c>
      <c r="I706" s="190">
        <f t="shared" si="39"/>
        <v>41.8</v>
      </c>
    </row>
    <row r="707" spans="1:9" ht="14" hidden="1" x14ac:dyDescent="0.15">
      <c r="A707" s="25">
        <v>19</v>
      </c>
      <c r="B707" s="26"/>
      <c r="C707" s="190">
        <f t="shared" ref="C707:I722" si="40">+C7*$M$4</f>
        <v>533.73374999999999</v>
      </c>
      <c r="D707" s="190">
        <f t="shared" si="40"/>
        <v>449.08874999999995</v>
      </c>
      <c r="E707" s="190">
        <f t="shared" si="40"/>
        <v>328.91374999999999</v>
      </c>
      <c r="F707" s="190">
        <f t="shared" si="40"/>
        <v>227.02624999999998</v>
      </c>
      <c r="G707" s="190">
        <f t="shared" si="40"/>
        <v>124.35499999999999</v>
      </c>
      <c r="H707" s="190">
        <f t="shared" si="40"/>
        <v>73.672499999999999</v>
      </c>
      <c r="I707" s="190">
        <f t="shared" si="40"/>
        <v>42.583749999999995</v>
      </c>
    </row>
    <row r="708" spans="1:9" ht="14" hidden="1" x14ac:dyDescent="0.15">
      <c r="A708" s="25">
        <v>20</v>
      </c>
      <c r="B708" s="26"/>
      <c r="C708" s="190">
        <f t="shared" si="40"/>
        <v>543.13874999999996</v>
      </c>
      <c r="D708" s="190">
        <f t="shared" si="40"/>
        <v>449.08874999999995</v>
      </c>
      <c r="E708" s="190">
        <f t="shared" si="40"/>
        <v>328.91374999999999</v>
      </c>
      <c r="F708" s="190">
        <f t="shared" si="40"/>
        <v>227.54874999999998</v>
      </c>
      <c r="G708" s="190">
        <f t="shared" si="40"/>
        <v>125.66125</v>
      </c>
      <c r="H708" s="190">
        <f t="shared" si="40"/>
        <v>74.717500000000001</v>
      </c>
      <c r="I708" s="190">
        <f t="shared" si="40"/>
        <v>43.628749999999997</v>
      </c>
    </row>
    <row r="709" spans="1:9" ht="14" hidden="1" x14ac:dyDescent="0.15">
      <c r="A709" s="25">
        <v>21</v>
      </c>
      <c r="B709" s="26"/>
      <c r="C709" s="190">
        <f t="shared" si="40"/>
        <v>553.32749999999999</v>
      </c>
      <c r="D709" s="190">
        <f t="shared" si="40"/>
        <v>449.08874999999995</v>
      </c>
      <c r="E709" s="190">
        <f t="shared" si="40"/>
        <v>329.43624999999997</v>
      </c>
      <c r="F709" s="190">
        <f t="shared" si="40"/>
        <v>229.11624999999998</v>
      </c>
      <c r="G709" s="190">
        <f t="shared" si="40"/>
        <v>127.22874999999999</v>
      </c>
      <c r="H709" s="190">
        <f t="shared" si="40"/>
        <v>76.284999999999997</v>
      </c>
      <c r="I709" s="190">
        <f t="shared" si="40"/>
        <v>44.934999999999995</v>
      </c>
    </row>
    <row r="710" spans="1:9" ht="14" hidden="1" x14ac:dyDescent="0.15">
      <c r="A710" s="25">
        <v>22</v>
      </c>
      <c r="B710" s="26"/>
      <c r="C710" s="190">
        <f t="shared" si="40"/>
        <v>562.20999999999992</v>
      </c>
      <c r="D710" s="190">
        <f t="shared" si="40"/>
        <v>449.08874999999995</v>
      </c>
      <c r="E710" s="190">
        <f t="shared" si="40"/>
        <v>330.21999999999997</v>
      </c>
      <c r="F710" s="190">
        <f t="shared" si="40"/>
        <v>230.94499999999999</v>
      </c>
      <c r="G710" s="190">
        <f t="shared" si="40"/>
        <v>129.0575</v>
      </c>
      <c r="H710" s="190">
        <f t="shared" si="40"/>
        <v>77.852499999999992</v>
      </c>
      <c r="I710" s="190">
        <f t="shared" si="40"/>
        <v>45.98</v>
      </c>
    </row>
    <row r="711" spans="1:9" ht="14" hidden="1" x14ac:dyDescent="0.15">
      <c r="A711" s="25">
        <v>23</v>
      </c>
      <c r="B711" s="26"/>
      <c r="C711" s="190">
        <f t="shared" si="40"/>
        <v>571.61500000000001</v>
      </c>
      <c r="D711" s="190">
        <f t="shared" si="40"/>
        <v>450.13374999999996</v>
      </c>
      <c r="E711" s="190">
        <f t="shared" si="40"/>
        <v>332.31</v>
      </c>
      <c r="F711" s="190">
        <f t="shared" si="40"/>
        <v>233.29624999999999</v>
      </c>
      <c r="G711" s="190">
        <f t="shared" si="40"/>
        <v>131.14749999999998</v>
      </c>
      <c r="H711" s="190">
        <f t="shared" si="40"/>
        <v>79.681249999999991</v>
      </c>
      <c r="I711" s="190">
        <f t="shared" si="40"/>
        <v>47.286249999999995</v>
      </c>
    </row>
    <row r="712" spans="1:9" ht="14" hidden="1" x14ac:dyDescent="0.15">
      <c r="A712" s="25">
        <v>24</v>
      </c>
      <c r="B712" s="26"/>
      <c r="C712" s="190">
        <f t="shared" si="40"/>
        <v>573.1825</v>
      </c>
      <c r="D712" s="190">
        <f t="shared" si="40"/>
        <v>452.22375</v>
      </c>
      <c r="E712" s="190">
        <f t="shared" si="40"/>
        <v>335.18374999999997</v>
      </c>
      <c r="F712" s="190">
        <f t="shared" si="40"/>
        <v>236.17</v>
      </c>
      <c r="G712" s="190">
        <f t="shared" si="40"/>
        <v>133.76</v>
      </c>
      <c r="H712" s="190">
        <f t="shared" si="40"/>
        <v>81.509999999999991</v>
      </c>
      <c r="I712" s="190">
        <f t="shared" si="40"/>
        <v>48.853749999999998</v>
      </c>
    </row>
    <row r="713" spans="1:9" ht="14" hidden="1" x14ac:dyDescent="0.15">
      <c r="A713" s="25">
        <v>25</v>
      </c>
      <c r="B713" s="26"/>
      <c r="C713" s="190">
        <f t="shared" si="40"/>
        <v>575.79499999999996</v>
      </c>
      <c r="D713" s="190">
        <f t="shared" si="40"/>
        <v>455.61999999999995</v>
      </c>
      <c r="E713" s="190">
        <f t="shared" si="40"/>
        <v>338.84125</v>
      </c>
      <c r="F713" s="190">
        <f t="shared" si="40"/>
        <v>239.82749999999999</v>
      </c>
      <c r="G713" s="190">
        <f t="shared" si="40"/>
        <v>136.63374999999999</v>
      </c>
      <c r="H713" s="190">
        <f t="shared" si="40"/>
        <v>83.861249999999998</v>
      </c>
      <c r="I713" s="190">
        <f t="shared" si="40"/>
        <v>50.682499999999997</v>
      </c>
    </row>
    <row r="714" spans="1:9" ht="14" hidden="1" x14ac:dyDescent="0.15">
      <c r="A714" s="25">
        <v>26</v>
      </c>
      <c r="B714" s="26"/>
      <c r="C714" s="190">
        <f t="shared" si="40"/>
        <v>579.97499999999991</v>
      </c>
      <c r="D714" s="190">
        <f t="shared" si="40"/>
        <v>460.06124999999997</v>
      </c>
      <c r="E714" s="190">
        <f t="shared" si="40"/>
        <v>343.54374999999999</v>
      </c>
      <c r="F714" s="190">
        <f t="shared" si="40"/>
        <v>244.00749999999999</v>
      </c>
      <c r="G714" s="190">
        <f t="shared" si="40"/>
        <v>139.76874999999998</v>
      </c>
      <c r="H714" s="190">
        <f t="shared" si="40"/>
        <v>86.212499999999991</v>
      </c>
      <c r="I714" s="190">
        <f t="shared" si="40"/>
        <v>52.25</v>
      </c>
    </row>
    <row r="715" spans="1:9" ht="14" hidden="1" x14ac:dyDescent="0.15">
      <c r="A715" s="25">
        <v>27</v>
      </c>
      <c r="B715" s="26"/>
      <c r="C715" s="190">
        <f t="shared" si="40"/>
        <v>585.72249999999997</v>
      </c>
      <c r="D715" s="190">
        <f t="shared" si="40"/>
        <v>465.80874999999997</v>
      </c>
      <c r="E715" s="190">
        <f t="shared" si="40"/>
        <v>349.03</v>
      </c>
      <c r="F715" s="190">
        <f t="shared" si="40"/>
        <v>248.97124999999997</v>
      </c>
      <c r="G715" s="190">
        <f t="shared" si="40"/>
        <v>143.42624999999998</v>
      </c>
      <c r="H715" s="190">
        <f t="shared" si="40"/>
        <v>89.086249999999993</v>
      </c>
      <c r="I715" s="190">
        <f t="shared" si="40"/>
        <v>54.078749999999999</v>
      </c>
    </row>
    <row r="716" spans="1:9" ht="14" hidden="1" x14ac:dyDescent="0.15">
      <c r="A716" s="25">
        <v>28</v>
      </c>
      <c r="B716" s="26"/>
      <c r="C716" s="190">
        <f t="shared" si="40"/>
        <v>592.77625</v>
      </c>
      <c r="D716" s="190">
        <f t="shared" si="40"/>
        <v>472.60124999999999</v>
      </c>
      <c r="E716" s="190">
        <f t="shared" si="40"/>
        <v>355.29999999999995</v>
      </c>
      <c r="F716" s="190">
        <f t="shared" si="40"/>
        <v>254.19624999999999</v>
      </c>
      <c r="G716" s="190">
        <f t="shared" si="40"/>
        <v>147.60624999999999</v>
      </c>
      <c r="H716" s="190">
        <f t="shared" si="40"/>
        <v>91.96</v>
      </c>
      <c r="I716" s="190">
        <f t="shared" si="40"/>
        <v>56.429999999999993</v>
      </c>
    </row>
    <row r="717" spans="1:9" ht="14" hidden="1" x14ac:dyDescent="0.15">
      <c r="A717" s="25">
        <v>29</v>
      </c>
      <c r="B717" s="26"/>
      <c r="C717" s="190">
        <f t="shared" si="40"/>
        <v>601.65874999999994</v>
      </c>
      <c r="D717" s="190">
        <f t="shared" si="40"/>
        <v>480.7</v>
      </c>
      <c r="E717" s="190">
        <f t="shared" si="40"/>
        <v>362.35374999999999</v>
      </c>
      <c r="F717" s="190">
        <f t="shared" si="40"/>
        <v>260.72749999999996</v>
      </c>
      <c r="G717" s="190">
        <f t="shared" si="40"/>
        <v>152.04749999999999</v>
      </c>
      <c r="H717" s="190">
        <f t="shared" si="40"/>
        <v>95.356249999999989</v>
      </c>
      <c r="I717" s="190">
        <f t="shared" si="40"/>
        <v>58.781249999999993</v>
      </c>
    </row>
    <row r="718" spans="1:9" ht="14" hidden="1" x14ac:dyDescent="0.15">
      <c r="A718" s="25">
        <v>30</v>
      </c>
      <c r="B718" s="26"/>
      <c r="C718" s="190">
        <f t="shared" si="40"/>
        <v>611.84749999999997</v>
      </c>
      <c r="D718" s="190">
        <f t="shared" si="40"/>
        <v>490.36624999999998</v>
      </c>
      <c r="E718" s="190">
        <f t="shared" si="40"/>
        <v>370.97499999999997</v>
      </c>
      <c r="F718" s="190">
        <f t="shared" si="40"/>
        <v>267.52</v>
      </c>
      <c r="G718" s="190">
        <f t="shared" si="40"/>
        <v>157.01124999999999</v>
      </c>
      <c r="H718" s="190">
        <f t="shared" si="40"/>
        <v>98.752499999999998</v>
      </c>
      <c r="I718" s="190">
        <f t="shared" si="40"/>
        <v>61.393749999999997</v>
      </c>
    </row>
    <row r="719" spans="1:9" ht="14" hidden="1" x14ac:dyDescent="0.15">
      <c r="A719" s="25">
        <v>31</v>
      </c>
      <c r="B719" s="26"/>
      <c r="C719" s="190">
        <f t="shared" si="40"/>
        <v>623.86500000000001</v>
      </c>
      <c r="D719" s="190">
        <f t="shared" si="40"/>
        <v>501.33874999999995</v>
      </c>
      <c r="E719" s="190">
        <f t="shared" si="40"/>
        <v>380.11874999999998</v>
      </c>
      <c r="F719" s="190">
        <f t="shared" si="40"/>
        <v>275.35749999999996</v>
      </c>
      <c r="G719" s="190">
        <f t="shared" si="40"/>
        <v>162.4975</v>
      </c>
      <c r="H719" s="190">
        <f t="shared" si="40"/>
        <v>102.67124999999999</v>
      </c>
      <c r="I719" s="190">
        <f t="shared" si="40"/>
        <v>64.267499999999998</v>
      </c>
    </row>
    <row r="720" spans="1:9" ht="14" hidden="1" x14ac:dyDescent="0.15">
      <c r="A720" s="25">
        <v>32</v>
      </c>
      <c r="B720" s="26"/>
      <c r="C720" s="190">
        <f t="shared" si="40"/>
        <v>637.71124999999995</v>
      </c>
      <c r="D720" s="190">
        <f t="shared" si="40"/>
        <v>513.61749999999995</v>
      </c>
      <c r="E720" s="190">
        <f t="shared" si="40"/>
        <v>390.56874999999997</v>
      </c>
      <c r="F720" s="190">
        <f t="shared" si="40"/>
        <v>283.71749999999997</v>
      </c>
      <c r="G720" s="190">
        <f t="shared" si="40"/>
        <v>168.50624999999999</v>
      </c>
      <c r="H720" s="190">
        <f t="shared" si="40"/>
        <v>107.1125</v>
      </c>
      <c r="I720" s="190">
        <f t="shared" si="40"/>
        <v>67.402499999999989</v>
      </c>
    </row>
    <row r="721" spans="1:9" ht="14" hidden="1" x14ac:dyDescent="0.15">
      <c r="A721" s="25">
        <v>33</v>
      </c>
      <c r="B721" s="26"/>
      <c r="C721" s="190">
        <f t="shared" si="40"/>
        <v>653.3862499999999</v>
      </c>
      <c r="D721" s="190">
        <f t="shared" si="40"/>
        <v>527.46375</v>
      </c>
      <c r="E721" s="190">
        <f t="shared" si="40"/>
        <v>402.32499999999999</v>
      </c>
      <c r="F721" s="190">
        <f t="shared" si="40"/>
        <v>293.38374999999996</v>
      </c>
      <c r="G721" s="190">
        <f t="shared" si="40"/>
        <v>174.77624999999998</v>
      </c>
      <c r="H721" s="190">
        <f t="shared" si="40"/>
        <v>111.815</v>
      </c>
      <c r="I721" s="190">
        <f t="shared" si="40"/>
        <v>70.537499999999994</v>
      </c>
    </row>
    <row r="722" spans="1:9" ht="14" hidden="1" x14ac:dyDescent="0.15">
      <c r="A722" s="25">
        <v>34</v>
      </c>
      <c r="B722" s="26"/>
      <c r="C722" s="190">
        <f t="shared" si="40"/>
        <v>670.62874999999997</v>
      </c>
      <c r="D722" s="190">
        <f t="shared" si="40"/>
        <v>542.61624999999992</v>
      </c>
      <c r="E722" s="190">
        <f t="shared" si="40"/>
        <v>415.38749999999999</v>
      </c>
      <c r="F722" s="190">
        <f t="shared" si="40"/>
        <v>303.83374999999995</v>
      </c>
      <c r="G722" s="190">
        <f t="shared" si="40"/>
        <v>182.09124999999997</v>
      </c>
      <c r="H722" s="190">
        <f t="shared" si="40"/>
        <v>116.77874999999999</v>
      </c>
      <c r="I722" s="190">
        <f t="shared" si="40"/>
        <v>74.456249999999997</v>
      </c>
    </row>
    <row r="723" spans="1:9" ht="14" hidden="1" x14ac:dyDescent="0.15">
      <c r="A723" s="25">
        <v>35</v>
      </c>
      <c r="B723" s="26"/>
      <c r="C723" s="190">
        <f t="shared" ref="C723:I738" si="41">+C23*$M$4</f>
        <v>689.96124999999995</v>
      </c>
      <c r="D723" s="190">
        <f t="shared" si="41"/>
        <v>559.59749999999997</v>
      </c>
      <c r="E723" s="190">
        <f t="shared" si="41"/>
        <v>429.75624999999997</v>
      </c>
      <c r="F723" s="190">
        <f t="shared" si="41"/>
        <v>315.32874999999996</v>
      </c>
      <c r="G723" s="190">
        <f t="shared" si="41"/>
        <v>189.66749999999999</v>
      </c>
      <c r="H723" s="190">
        <f t="shared" si="41"/>
        <v>122.52624999999999</v>
      </c>
      <c r="I723" s="190">
        <f t="shared" si="41"/>
        <v>78.375</v>
      </c>
    </row>
    <row r="724" spans="1:9" ht="14" hidden="1" x14ac:dyDescent="0.15">
      <c r="A724" s="25">
        <v>36</v>
      </c>
      <c r="B724" s="26"/>
      <c r="C724" s="190">
        <f t="shared" si="41"/>
        <v>711.38374999999996</v>
      </c>
      <c r="D724" s="190">
        <f t="shared" si="41"/>
        <v>578.40749999999991</v>
      </c>
      <c r="E724" s="190">
        <f t="shared" si="41"/>
        <v>445.43124999999998</v>
      </c>
      <c r="F724" s="190">
        <f t="shared" si="41"/>
        <v>327.60749999999996</v>
      </c>
      <c r="G724" s="190">
        <f t="shared" si="41"/>
        <v>198.28874999999999</v>
      </c>
      <c r="H724" s="190">
        <f t="shared" si="41"/>
        <v>128.535</v>
      </c>
      <c r="I724" s="190">
        <f t="shared" si="41"/>
        <v>82.816249999999997</v>
      </c>
    </row>
    <row r="725" spans="1:9" ht="14" hidden="1" x14ac:dyDescent="0.15">
      <c r="A725" s="25">
        <v>37</v>
      </c>
      <c r="B725" s="26"/>
      <c r="C725" s="190">
        <f t="shared" si="41"/>
        <v>734.63499999999999</v>
      </c>
      <c r="D725" s="190">
        <f t="shared" si="41"/>
        <v>598.78499999999997</v>
      </c>
      <c r="E725" s="190">
        <f t="shared" si="41"/>
        <v>462.15124999999995</v>
      </c>
      <c r="F725" s="190">
        <f t="shared" si="41"/>
        <v>341.45374999999996</v>
      </c>
      <c r="G725" s="190">
        <f t="shared" si="41"/>
        <v>207.69374999999999</v>
      </c>
      <c r="H725" s="190">
        <f t="shared" si="41"/>
        <v>135.06625</v>
      </c>
      <c r="I725" s="190">
        <f t="shared" si="41"/>
        <v>87.257499999999993</v>
      </c>
    </row>
    <row r="726" spans="1:9" ht="14" hidden="1" x14ac:dyDescent="0.15">
      <c r="A726" s="25">
        <v>38</v>
      </c>
      <c r="B726" s="26"/>
      <c r="C726" s="190">
        <f t="shared" si="41"/>
        <v>760.23749999999995</v>
      </c>
      <c r="D726" s="190">
        <f t="shared" si="41"/>
        <v>621.25249999999994</v>
      </c>
      <c r="E726" s="190">
        <f t="shared" si="41"/>
        <v>480.7</v>
      </c>
      <c r="F726" s="190">
        <f t="shared" si="41"/>
        <v>356.08374999999995</v>
      </c>
      <c r="G726" s="190">
        <f t="shared" si="41"/>
        <v>217.62124999999997</v>
      </c>
      <c r="H726" s="190">
        <f t="shared" si="41"/>
        <v>142.12</v>
      </c>
      <c r="I726" s="190">
        <f t="shared" si="41"/>
        <v>92.482499999999987</v>
      </c>
    </row>
    <row r="727" spans="1:9" ht="14" hidden="1" x14ac:dyDescent="0.15">
      <c r="A727" s="25">
        <v>39</v>
      </c>
      <c r="B727" s="26"/>
      <c r="C727" s="190">
        <f t="shared" si="41"/>
        <v>788.19124999999997</v>
      </c>
      <c r="D727" s="190">
        <f t="shared" si="41"/>
        <v>645.54874999999993</v>
      </c>
      <c r="E727" s="190">
        <f t="shared" si="41"/>
        <v>501.33874999999995</v>
      </c>
      <c r="F727" s="190">
        <f t="shared" si="41"/>
        <v>372.28125</v>
      </c>
      <c r="G727" s="190">
        <f t="shared" si="41"/>
        <v>228.59374999999997</v>
      </c>
      <c r="H727" s="190">
        <f t="shared" si="41"/>
        <v>149.95749999999998</v>
      </c>
      <c r="I727" s="190">
        <f t="shared" si="41"/>
        <v>97.96875</v>
      </c>
    </row>
    <row r="728" spans="1:9" ht="14" hidden="1" x14ac:dyDescent="0.15">
      <c r="A728" s="25">
        <v>40</v>
      </c>
      <c r="B728" s="26"/>
      <c r="C728" s="190">
        <f t="shared" si="41"/>
        <v>810.39749999999992</v>
      </c>
      <c r="D728" s="190">
        <f t="shared" si="41"/>
        <v>671.93499999999995</v>
      </c>
      <c r="E728" s="190">
        <f t="shared" si="41"/>
        <v>523.28374999999994</v>
      </c>
      <c r="F728" s="190">
        <f t="shared" si="41"/>
        <v>389.78499999999997</v>
      </c>
      <c r="G728" s="190">
        <f t="shared" si="41"/>
        <v>240.35</v>
      </c>
      <c r="H728" s="190">
        <f t="shared" si="41"/>
        <v>158.3175</v>
      </c>
      <c r="I728" s="190">
        <f t="shared" si="41"/>
        <v>104.23875</v>
      </c>
    </row>
    <row r="729" spans="1:9" ht="14" hidden="1" x14ac:dyDescent="0.15">
      <c r="A729" s="25">
        <v>41</v>
      </c>
      <c r="B729" s="26"/>
      <c r="C729" s="190">
        <f t="shared" si="41"/>
        <v>828.42374999999993</v>
      </c>
      <c r="D729" s="190">
        <f t="shared" si="41"/>
        <v>700.41125</v>
      </c>
      <c r="E729" s="190">
        <f t="shared" si="41"/>
        <v>546.79624999999999</v>
      </c>
      <c r="F729" s="190">
        <f t="shared" si="41"/>
        <v>408.59499999999997</v>
      </c>
      <c r="G729" s="190">
        <f t="shared" si="41"/>
        <v>252.89</v>
      </c>
      <c r="H729" s="190">
        <f t="shared" si="41"/>
        <v>167.46124999999998</v>
      </c>
      <c r="I729" s="190">
        <f t="shared" si="41"/>
        <v>111.03124999999999</v>
      </c>
    </row>
    <row r="730" spans="1:9" ht="14" hidden="1" x14ac:dyDescent="0.15">
      <c r="A730" s="25">
        <v>42</v>
      </c>
      <c r="B730" s="26"/>
      <c r="C730" s="190">
        <f t="shared" si="41"/>
        <v>848.01749999999993</v>
      </c>
      <c r="D730" s="190">
        <f t="shared" si="41"/>
        <v>731.7612499999999</v>
      </c>
      <c r="E730" s="190">
        <f t="shared" si="41"/>
        <v>572.66</v>
      </c>
      <c r="F730" s="190">
        <f t="shared" si="41"/>
        <v>429.49499999999995</v>
      </c>
      <c r="G730" s="190">
        <f t="shared" si="41"/>
        <v>266.9975</v>
      </c>
      <c r="H730" s="190">
        <f t="shared" si="41"/>
        <v>177.38874999999999</v>
      </c>
      <c r="I730" s="190">
        <f t="shared" si="41"/>
        <v>118.08499999999999</v>
      </c>
    </row>
    <row r="731" spans="1:9" ht="14" hidden="1" x14ac:dyDescent="0.15">
      <c r="A731" s="25">
        <v>43</v>
      </c>
      <c r="B731" s="26"/>
      <c r="C731" s="190">
        <f t="shared" si="41"/>
        <v>880.41249999999991</v>
      </c>
      <c r="D731" s="190">
        <f t="shared" si="41"/>
        <v>764.93999999999994</v>
      </c>
      <c r="E731" s="190">
        <f t="shared" si="41"/>
        <v>600.61374999999998</v>
      </c>
      <c r="F731" s="190">
        <f t="shared" si="41"/>
        <v>451.70124999999996</v>
      </c>
      <c r="G731" s="190">
        <f t="shared" si="41"/>
        <v>282.14999999999998</v>
      </c>
      <c r="H731" s="190">
        <f t="shared" si="41"/>
        <v>188.36124999999998</v>
      </c>
      <c r="I731" s="190">
        <f t="shared" si="41"/>
        <v>125.92249999999999</v>
      </c>
    </row>
    <row r="732" spans="1:9" ht="14" hidden="1" x14ac:dyDescent="0.15">
      <c r="A732" s="25">
        <v>44</v>
      </c>
      <c r="B732" s="26"/>
      <c r="C732" s="190">
        <f t="shared" si="41"/>
        <v>914.37499999999989</v>
      </c>
      <c r="D732" s="190">
        <f t="shared" si="41"/>
        <v>795.50624999999991</v>
      </c>
      <c r="E732" s="190">
        <f t="shared" si="41"/>
        <v>630.65749999999991</v>
      </c>
      <c r="F732" s="190">
        <f t="shared" si="41"/>
        <v>475.73624999999998</v>
      </c>
      <c r="G732" s="190">
        <f t="shared" si="41"/>
        <v>298.34749999999997</v>
      </c>
      <c r="H732" s="190">
        <f t="shared" si="41"/>
        <v>199.85624999999999</v>
      </c>
      <c r="I732" s="190">
        <f t="shared" si="41"/>
        <v>134.54374999999999</v>
      </c>
    </row>
    <row r="733" spans="1:9" ht="14" hidden="1" x14ac:dyDescent="0.15">
      <c r="A733" s="25">
        <v>45</v>
      </c>
      <c r="B733" s="26"/>
      <c r="C733" s="190">
        <f t="shared" si="41"/>
        <v>948.33749999999998</v>
      </c>
      <c r="D733" s="190">
        <f t="shared" si="41"/>
        <v>824.24374999999998</v>
      </c>
      <c r="E733" s="190">
        <f t="shared" si="41"/>
        <v>663.31374999999991</v>
      </c>
      <c r="F733" s="190">
        <f t="shared" si="41"/>
        <v>501.86124999999998</v>
      </c>
      <c r="G733" s="190">
        <f t="shared" si="41"/>
        <v>315.85124999999999</v>
      </c>
      <c r="H733" s="190">
        <f t="shared" si="41"/>
        <v>212.39624999999998</v>
      </c>
      <c r="I733" s="190">
        <f t="shared" si="41"/>
        <v>143.6875</v>
      </c>
    </row>
    <row r="734" spans="1:9" ht="14" hidden="1" x14ac:dyDescent="0.15">
      <c r="A734" s="25">
        <v>46</v>
      </c>
      <c r="B734" s="26"/>
      <c r="C734" s="190">
        <f t="shared" si="41"/>
        <v>981.77749999999992</v>
      </c>
      <c r="D734" s="190">
        <f t="shared" si="41"/>
        <v>853.76499999999999</v>
      </c>
      <c r="E734" s="190">
        <f t="shared" si="41"/>
        <v>698.32124999999996</v>
      </c>
      <c r="F734" s="190">
        <f t="shared" si="41"/>
        <v>529.81499999999994</v>
      </c>
      <c r="G734" s="190">
        <f t="shared" si="41"/>
        <v>335.18374999999997</v>
      </c>
      <c r="H734" s="190">
        <f t="shared" si="41"/>
        <v>226.24249999999998</v>
      </c>
      <c r="I734" s="190">
        <f t="shared" si="41"/>
        <v>153.61499999999998</v>
      </c>
    </row>
    <row r="735" spans="1:9" ht="14" hidden="1" x14ac:dyDescent="0.15">
      <c r="A735" s="25">
        <v>47</v>
      </c>
      <c r="B735" s="26"/>
      <c r="C735" s="190">
        <f t="shared" si="41"/>
        <v>1016.0012499999999</v>
      </c>
      <c r="D735" s="190">
        <f t="shared" si="41"/>
        <v>883.02499999999998</v>
      </c>
      <c r="E735" s="190">
        <f t="shared" si="41"/>
        <v>735.94124999999997</v>
      </c>
      <c r="F735" s="190">
        <f t="shared" si="41"/>
        <v>560.12</v>
      </c>
      <c r="G735" s="190">
        <f t="shared" si="41"/>
        <v>355.56124999999997</v>
      </c>
      <c r="H735" s="190">
        <f t="shared" si="41"/>
        <v>240.87249999999997</v>
      </c>
      <c r="I735" s="190">
        <f t="shared" si="41"/>
        <v>164.58749999999998</v>
      </c>
    </row>
    <row r="736" spans="1:9" ht="14" hidden="1" x14ac:dyDescent="0.15">
      <c r="A736" s="25">
        <v>48</v>
      </c>
      <c r="B736" s="26"/>
      <c r="C736" s="190">
        <f t="shared" si="41"/>
        <v>1052.05375</v>
      </c>
      <c r="D736" s="190">
        <f t="shared" si="41"/>
        <v>914.37499999999989</v>
      </c>
      <c r="E736" s="190">
        <f t="shared" si="41"/>
        <v>776.69624999999996</v>
      </c>
      <c r="F736" s="190">
        <f t="shared" si="41"/>
        <v>592.77625</v>
      </c>
      <c r="G736" s="190">
        <f t="shared" si="41"/>
        <v>378.02875</v>
      </c>
      <c r="H736" s="190">
        <f t="shared" si="41"/>
        <v>257.07</v>
      </c>
      <c r="I736" s="190">
        <f t="shared" si="41"/>
        <v>176.60499999999999</v>
      </c>
    </row>
    <row r="737" spans="1:9" ht="14" hidden="1" x14ac:dyDescent="0.15">
      <c r="A737" s="25">
        <v>49</v>
      </c>
      <c r="B737" s="26"/>
      <c r="C737" s="190">
        <f t="shared" si="41"/>
        <v>1087.06125</v>
      </c>
      <c r="D737" s="190">
        <f t="shared" si="41"/>
        <v>945.20249999999999</v>
      </c>
      <c r="E737" s="190">
        <f t="shared" si="41"/>
        <v>820.58624999999995</v>
      </c>
      <c r="F737" s="190">
        <f t="shared" si="41"/>
        <v>628.30624999999998</v>
      </c>
      <c r="G737" s="190">
        <f t="shared" si="41"/>
        <v>402.06374999999997</v>
      </c>
      <c r="H737" s="190">
        <f t="shared" si="41"/>
        <v>274.83499999999998</v>
      </c>
      <c r="I737" s="190">
        <f t="shared" si="41"/>
        <v>189.40625</v>
      </c>
    </row>
    <row r="738" spans="1:9" ht="14" hidden="1" x14ac:dyDescent="0.15">
      <c r="A738" s="25">
        <v>50</v>
      </c>
      <c r="B738" s="26"/>
      <c r="C738" s="190">
        <f t="shared" si="41"/>
        <v>1122.5912499999999</v>
      </c>
      <c r="D738" s="190">
        <f t="shared" si="41"/>
        <v>976.5524999999999</v>
      </c>
      <c r="E738" s="190">
        <f t="shared" si="41"/>
        <v>871.00749999999994</v>
      </c>
      <c r="F738" s="190">
        <f t="shared" si="41"/>
        <v>669.32249999999999</v>
      </c>
      <c r="G738" s="190">
        <f t="shared" si="41"/>
        <v>430.27874999999995</v>
      </c>
      <c r="H738" s="190">
        <f t="shared" si="41"/>
        <v>294.95124999999996</v>
      </c>
      <c r="I738" s="190">
        <f t="shared" si="41"/>
        <v>204.55874999999997</v>
      </c>
    </row>
    <row r="739" spans="1:9" ht="14" hidden="1" x14ac:dyDescent="0.15">
      <c r="A739" s="25">
        <v>51</v>
      </c>
      <c r="B739" s="26"/>
      <c r="C739" s="190">
        <f t="shared" ref="C739:I754" si="42">+C39*$M$4</f>
        <v>1157.5987499999999</v>
      </c>
      <c r="D739" s="190">
        <f t="shared" si="42"/>
        <v>1007.11875</v>
      </c>
      <c r="E739" s="190">
        <f t="shared" si="42"/>
        <v>918.29374999999993</v>
      </c>
      <c r="F739" s="190">
        <f t="shared" si="42"/>
        <v>718.4375</v>
      </c>
      <c r="G739" s="190">
        <f t="shared" si="42"/>
        <v>464.50249999999994</v>
      </c>
      <c r="H739" s="190">
        <f t="shared" si="42"/>
        <v>320.03125</v>
      </c>
      <c r="I739" s="190">
        <f t="shared" si="42"/>
        <v>222.84625</v>
      </c>
    </row>
    <row r="740" spans="1:9" ht="14" hidden="1" x14ac:dyDescent="0.15">
      <c r="A740" s="25">
        <v>52</v>
      </c>
      <c r="B740" s="26"/>
      <c r="C740" s="190">
        <f t="shared" si="42"/>
        <v>1193.3899999999999</v>
      </c>
      <c r="D740" s="190">
        <f t="shared" si="42"/>
        <v>1038.2075</v>
      </c>
      <c r="E740" s="190">
        <f t="shared" si="42"/>
        <v>946.50874999999996</v>
      </c>
      <c r="F740" s="190">
        <f t="shared" si="42"/>
        <v>771.47124999999994</v>
      </c>
      <c r="G740" s="190">
        <f t="shared" si="42"/>
        <v>501.07749999999999</v>
      </c>
      <c r="H740" s="190">
        <f t="shared" si="42"/>
        <v>346.67874999999998</v>
      </c>
      <c r="I740" s="190">
        <f t="shared" si="42"/>
        <v>242.70124999999999</v>
      </c>
    </row>
    <row r="741" spans="1:9" ht="14" hidden="1" x14ac:dyDescent="0.15">
      <c r="A741" s="25">
        <v>53</v>
      </c>
      <c r="B741" s="26"/>
      <c r="C741" s="190">
        <f t="shared" si="42"/>
        <v>1235.7124999999999</v>
      </c>
      <c r="D741" s="190">
        <f t="shared" si="42"/>
        <v>1074.52125</v>
      </c>
      <c r="E741" s="190">
        <f t="shared" si="42"/>
        <v>980.47124999999994</v>
      </c>
      <c r="F741" s="190">
        <f t="shared" si="42"/>
        <v>828.16249999999991</v>
      </c>
      <c r="G741" s="190">
        <f t="shared" si="42"/>
        <v>540.26499999999999</v>
      </c>
      <c r="H741" s="190">
        <f t="shared" si="42"/>
        <v>375.15499999999997</v>
      </c>
      <c r="I741" s="190">
        <f t="shared" si="42"/>
        <v>264.12374999999997</v>
      </c>
    </row>
    <row r="742" spans="1:9" ht="14" hidden="1" x14ac:dyDescent="0.15">
      <c r="A742" s="25">
        <v>54</v>
      </c>
      <c r="B742" s="28"/>
      <c r="C742" s="190">
        <f t="shared" si="42"/>
        <v>1278.2962499999999</v>
      </c>
      <c r="D742" s="190">
        <f t="shared" si="42"/>
        <v>1111.3574999999998</v>
      </c>
      <c r="E742" s="190">
        <f t="shared" si="42"/>
        <v>1013.38875</v>
      </c>
      <c r="F742" s="190">
        <f t="shared" si="42"/>
        <v>889.29499999999996</v>
      </c>
      <c r="G742" s="190">
        <f t="shared" si="42"/>
        <v>582.58749999999998</v>
      </c>
      <c r="H742" s="190">
        <f t="shared" si="42"/>
        <v>405.72125</v>
      </c>
      <c r="I742" s="190">
        <f t="shared" si="42"/>
        <v>287.11374999999998</v>
      </c>
    </row>
    <row r="743" spans="1:9" ht="14" hidden="1" x14ac:dyDescent="0.15">
      <c r="A743" s="25">
        <v>55</v>
      </c>
      <c r="B743" s="28"/>
      <c r="C743" s="190">
        <f t="shared" si="42"/>
        <v>1321.1412499999999</v>
      </c>
      <c r="D743" s="190">
        <f t="shared" si="42"/>
        <v>1148.7162499999999</v>
      </c>
      <c r="E743" s="190">
        <f t="shared" si="42"/>
        <v>1046.8287499999999</v>
      </c>
      <c r="F743" s="190">
        <f t="shared" si="42"/>
        <v>923.78</v>
      </c>
      <c r="G743" s="190">
        <f t="shared" si="42"/>
        <v>628.04499999999996</v>
      </c>
      <c r="H743" s="190">
        <f t="shared" si="42"/>
        <v>438.63874999999996</v>
      </c>
      <c r="I743" s="190">
        <f t="shared" si="42"/>
        <v>311.40999999999997</v>
      </c>
    </row>
    <row r="744" spans="1:9" ht="14" hidden="1" x14ac:dyDescent="0.15">
      <c r="A744" s="25">
        <v>56</v>
      </c>
      <c r="B744" s="28"/>
      <c r="C744" s="190">
        <f t="shared" si="42"/>
        <v>1363.2024999999999</v>
      </c>
      <c r="D744" s="190">
        <f t="shared" si="42"/>
        <v>1185.03</v>
      </c>
      <c r="E744" s="190">
        <f t="shared" si="42"/>
        <v>1080.0074999999999</v>
      </c>
      <c r="F744" s="190">
        <f t="shared" si="42"/>
        <v>955.3912499999999</v>
      </c>
      <c r="G744" s="190">
        <f t="shared" si="42"/>
        <v>664.62</v>
      </c>
      <c r="H744" s="190">
        <f t="shared" si="42"/>
        <v>474.16874999999999</v>
      </c>
      <c r="I744" s="190">
        <f t="shared" si="42"/>
        <v>337.79624999999999</v>
      </c>
    </row>
    <row r="745" spans="1:9" ht="14" hidden="1" x14ac:dyDescent="0.15">
      <c r="A745" s="25">
        <v>57</v>
      </c>
      <c r="B745" s="28"/>
      <c r="C745" s="190">
        <f t="shared" si="42"/>
        <v>1404.7412499999998</v>
      </c>
      <c r="D745" s="190">
        <f t="shared" si="42"/>
        <v>1222.1274999999998</v>
      </c>
      <c r="E745" s="190">
        <f t="shared" si="42"/>
        <v>1113.97</v>
      </c>
      <c r="F745" s="190">
        <f t="shared" si="42"/>
        <v>987.78624999999988</v>
      </c>
      <c r="G745" s="190">
        <f t="shared" si="42"/>
        <v>685.25874999999996</v>
      </c>
      <c r="H745" s="190">
        <f t="shared" si="42"/>
        <v>512.31124999999997</v>
      </c>
      <c r="I745" s="190">
        <f t="shared" si="42"/>
        <v>366.27249999999998</v>
      </c>
    </row>
    <row r="746" spans="1:9" ht="14" hidden="1" x14ac:dyDescent="0.15">
      <c r="A746" s="25">
        <v>58</v>
      </c>
      <c r="B746" s="28"/>
      <c r="C746" s="190">
        <f t="shared" si="42"/>
        <v>1453.33375</v>
      </c>
      <c r="D746" s="190">
        <f t="shared" si="42"/>
        <v>1263.405</v>
      </c>
      <c r="E746" s="190">
        <f t="shared" si="42"/>
        <v>1148.9775</v>
      </c>
      <c r="F746" s="190">
        <f t="shared" si="42"/>
        <v>1030.1087499999999</v>
      </c>
      <c r="G746" s="190">
        <f t="shared" si="42"/>
        <v>712.42874999999992</v>
      </c>
      <c r="H746" s="190">
        <f t="shared" si="42"/>
        <v>553.06624999999997</v>
      </c>
      <c r="I746" s="190">
        <f t="shared" si="42"/>
        <v>396.83874999999995</v>
      </c>
    </row>
    <row r="747" spans="1:9" ht="14" hidden="1" x14ac:dyDescent="0.15">
      <c r="A747" s="25">
        <v>59</v>
      </c>
      <c r="B747" s="28"/>
      <c r="C747" s="190">
        <f t="shared" si="42"/>
        <v>1501.92625</v>
      </c>
      <c r="D747" s="190">
        <f t="shared" si="42"/>
        <v>1306.25</v>
      </c>
      <c r="E747" s="190">
        <f t="shared" si="42"/>
        <v>1183.4624999999999</v>
      </c>
      <c r="F747" s="190">
        <f t="shared" si="42"/>
        <v>1071.38625</v>
      </c>
      <c r="G747" s="190">
        <f t="shared" si="42"/>
        <v>739.33749999999998</v>
      </c>
      <c r="H747" s="190">
        <f t="shared" si="42"/>
        <v>596.95624999999995</v>
      </c>
      <c r="I747" s="190">
        <f t="shared" si="42"/>
        <v>429.49499999999995</v>
      </c>
    </row>
    <row r="748" spans="1:9" ht="14" hidden="1" x14ac:dyDescent="0.15">
      <c r="A748" s="25">
        <v>60</v>
      </c>
      <c r="B748" s="28"/>
      <c r="C748" s="190">
        <f t="shared" si="42"/>
        <v>1550.2574999999999</v>
      </c>
      <c r="D748" s="190">
        <f t="shared" si="42"/>
        <v>1347.7887499999999</v>
      </c>
      <c r="E748" s="190">
        <f t="shared" si="42"/>
        <v>1218.9924999999998</v>
      </c>
      <c r="F748" s="190">
        <f t="shared" si="42"/>
        <v>1113.4475</v>
      </c>
      <c r="G748" s="190">
        <f t="shared" si="42"/>
        <v>766.50749999999994</v>
      </c>
      <c r="H748" s="190">
        <f t="shared" si="42"/>
        <v>644.50374999999997</v>
      </c>
      <c r="I748" s="190">
        <f t="shared" si="42"/>
        <v>464.76374999999996</v>
      </c>
    </row>
    <row r="749" spans="1:9" ht="14" hidden="1" x14ac:dyDescent="0.15">
      <c r="A749" s="25">
        <v>61</v>
      </c>
      <c r="B749" s="28"/>
      <c r="C749" s="190">
        <f t="shared" si="42"/>
        <v>1610.0837499999998</v>
      </c>
      <c r="D749" s="190">
        <f t="shared" si="42"/>
        <v>1399.5162499999999</v>
      </c>
      <c r="E749" s="190">
        <f t="shared" si="42"/>
        <v>1271.5037499999999</v>
      </c>
      <c r="F749" s="190">
        <f t="shared" si="42"/>
        <v>1154.9862499999999</v>
      </c>
      <c r="G749" s="190">
        <f t="shared" si="42"/>
        <v>794.98374999999999</v>
      </c>
      <c r="H749" s="190">
        <f t="shared" si="42"/>
        <v>695.18624999999997</v>
      </c>
      <c r="I749" s="190">
        <f t="shared" si="42"/>
        <v>502.64499999999998</v>
      </c>
    </row>
    <row r="750" spans="1:9" ht="14" hidden="1" x14ac:dyDescent="0.15">
      <c r="A750" s="25">
        <v>62</v>
      </c>
      <c r="B750" s="28"/>
      <c r="C750" s="190">
        <f t="shared" si="42"/>
        <v>1682.1887499999998</v>
      </c>
      <c r="D750" s="190">
        <f t="shared" si="42"/>
        <v>1462.73875</v>
      </c>
      <c r="E750" s="190">
        <f t="shared" si="42"/>
        <v>1333.6812499999999</v>
      </c>
      <c r="F750" s="190">
        <f t="shared" si="42"/>
        <v>1206.9749999999999</v>
      </c>
      <c r="G750" s="190">
        <f t="shared" si="42"/>
        <v>831.2974999999999</v>
      </c>
      <c r="H750" s="190">
        <f t="shared" si="42"/>
        <v>750.31</v>
      </c>
      <c r="I750" s="190">
        <f t="shared" si="42"/>
        <v>543.66125</v>
      </c>
    </row>
    <row r="751" spans="1:9" ht="14" hidden="1" x14ac:dyDescent="0.15">
      <c r="A751" s="25">
        <v>63</v>
      </c>
      <c r="B751" s="28"/>
      <c r="C751" s="190">
        <f t="shared" si="42"/>
        <v>1768.9237499999999</v>
      </c>
      <c r="D751" s="190">
        <f t="shared" si="42"/>
        <v>1537.7175</v>
      </c>
      <c r="E751" s="190">
        <f t="shared" si="42"/>
        <v>1402.9124999999999</v>
      </c>
      <c r="F751" s="190">
        <f t="shared" si="42"/>
        <v>1269.1524999999999</v>
      </c>
      <c r="G751" s="190">
        <f t="shared" si="42"/>
        <v>874.66499999999996</v>
      </c>
      <c r="H751" s="190">
        <f t="shared" si="42"/>
        <v>809.35249999999996</v>
      </c>
      <c r="I751" s="190">
        <f t="shared" si="42"/>
        <v>587.55124999999998</v>
      </c>
    </row>
    <row r="752" spans="1:9" ht="14" hidden="1" x14ac:dyDescent="0.15">
      <c r="A752" s="25">
        <v>64</v>
      </c>
      <c r="B752" s="28"/>
      <c r="C752" s="190">
        <f t="shared" si="42"/>
        <v>1870.55</v>
      </c>
      <c r="D752" s="190">
        <f t="shared" si="42"/>
        <v>1627.0649999999998</v>
      </c>
      <c r="E752" s="190">
        <f t="shared" si="42"/>
        <v>1483.1162499999998</v>
      </c>
      <c r="F752" s="190">
        <f t="shared" si="42"/>
        <v>1342.3025</v>
      </c>
      <c r="G752" s="190">
        <f t="shared" si="42"/>
        <v>971.06624999999997</v>
      </c>
      <c r="H752" s="190">
        <f t="shared" si="42"/>
        <v>873.35874999999999</v>
      </c>
      <c r="I752" s="190">
        <f t="shared" si="42"/>
        <v>634.57624999999996</v>
      </c>
    </row>
    <row r="753" spans="1:9" ht="14" hidden="1" x14ac:dyDescent="0.15">
      <c r="A753" s="25">
        <v>65</v>
      </c>
      <c r="B753" s="28"/>
      <c r="C753" s="190">
        <f t="shared" si="42"/>
        <v>1993.3374999999999</v>
      </c>
      <c r="D753" s="190">
        <f t="shared" si="42"/>
        <v>1732.8712499999999</v>
      </c>
      <c r="E753" s="190">
        <f t="shared" si="42"/>
        <v>1579.7787499999999</v>
      </c>
      <c r="F753" s="190">
        <f t="shared" si="42"/>
        <v>1442.6224999999999</v>
      </c>
      <c r="G753" s="190">
        <f t="shared" si="42"/>
        <v>1039.5137499999998</v>
      </c>
      <c r="H753" s="190">
        <f t="shared" si="42"/>
        <v>942.06749999999988</v>
      </c>
      <c r="I753" s="190">
        <f t="shared" si="42"/>
        <v>685.52</v>
      </c>
    </row>
    <row r="754" spans="1:9" ht="14" hidden="1" x14ac:dyDescent="0.15">
      <c r="A754" s="25">
        <v>66</v>
      </c>
      <c r="B754" s="28"/>
      <c r="C754" s="190">
        <f t="shared" si="42"/>
        <v>2136.24125</v>
      </c>
      <c r="D754" s="190">
        <f t="shared" si="42"/>
        <v>1857.74875</v>
      </c>
      <c r="E754" s="190">
        <f t="shared" si="42"/>
        <v>1693.9449999999999</v>
      </c>
      <c r="F754" s="190">
        <f t="shared" si="42"/>
        <v>1557.8337499999998</v>
      </c>
      <c r="G754" s="190">
        <f t="shared" si="42"/>
        <v>1119.7175</v>
      </c>
      <c r="H754" s="190">
        <f t="shared" si="42"/>
        <v>1016.5237499999999</v>
      </c>
      <c r="I754" s="190">
        <f t="shared" si="42"/>
        <v>740.38249999999994</v>
      </c>
    </row>
    <row r="755" spans="1:9" ht="14" hidden="1" x14ac:dyDescent="0.15">
      <c r="A755" s="25">
        <v>67</v>
      </c>
      <c r="B755" s="28"/>
      <c r="C755" s="190">
        <f t="shared" ref="C755:I770" si="43">+C55*$M$4</f>
        <v>2306.8374999999996</v>
      </c>
      <c r="D755" s="190">
        <f t="shared" si="43"/>
        <v>2006.1387499999998</v>
      </c>
      <c r="E755" s="190">
        <f t="shared" si="43"/>
        <v>1829.5337499999998</v>
      </c>
      <c r="F755" s="190">
        <f t="shared" si="43"/>
        <v>1683.7562499999999</v>
      </c>
      <c r="G755" s="190">
        <f t="shared" si="43"/>
        <v>1209.3262499999998</v>
      </c>
      <c r="H755" s="190">
        <f t="shared" si="43"/>
        <v>1096.4662499999999</v>
      </c>
      <c r="I755" s="190">
        <f t="shared" si="43"/>
        <v>799.42499999999995</v>
      </c>
    </row>
    <row r="756" spans="1:9" s="9" customFormat="1" ht="14" hidden="1" x14ac:dyDescent="0.15">
      <c r="A756" s="25">
        <v>68</v>
      </c>
      <c r="B756" s="28"/>
      <c r="C756" s="223">
        <f t="shared" si="43"/>
        <v>2503.2974999999997</v>
      </c>
      <c r="D756" s="223">
        <f t="shared" si="43"/>
        <v>2176.2124999999996</v>
      </c>
      <c r="E756" s="223">
        <f t="shared" si="43"/>
        <v>1984.7162499999999</v>
      </c>
      <c r="F756" s="223">
        <f t="shared" si="43"/>
        <v>1825.6149999999998</v>
      </c>
      <c r="G756" s="223">
        <f t="shared" si="43"/>
        <v>1311.4749999999999</v>
      </c>
      <c r="H756" s="223">
        <f t="shared" si="43"/>
        <v>1182.9399999999998</v>
      </c>
      <c r="I756" s="223">
        <f t="shared" si="43"/>
        <v>863.17</v>
      </c>
    </row>
    <row r="757" spans="1:9" ht="14" hidden="1" x14ac:dyDescent="0.15">
      <c r="A757" s="25">
        <v>69</v>
      </c>
      <c r="B757" s="28"/>
      <c r="C757" s="190">
        <f t="shared" si="43"/>
        <v>2731.3687499999996</v>
      </c>
      <c r="D757" s="190">
        <f t="shared" si="43"/>
        <v>2375.0237499999998</v>
      </c>
      <c r="E757" s="190">
        <f t="shared" si="43"/>
        <v>2165.7624999999998</v>
      </c>
      <c r="F757" s="190">
        <f t="shared" si="43"/>
        <v>1993.5987499999999</v>
      </c>
      <c r="G757" s="190">
        <f t="shared" si="43"/>
        <v>1364.2474999999999</v>
      </c>
      <c r="H757" s="190">
        <f t="shared" si="43"/>
        <v>1276.20625</v>
      </c>
      <c r="I757" s="190">
        <f t="shared" si="43"/>
        <v>931.35624999999993</v>
      </c>
    </row>
    <row r="758" spans="1:9" ht="14" hidden="1" x14ac:dyDescent="0.15">
      <c r="A758" s="25">
        <v>70</v>
      </c>
      <c r="B758" s="28"/>
      <c r="C758" s="190">
        <f t="shared" si="43"/>
        <v>2995.7537499999999</v>
      </c>
      <c r="D758" s="190">
        <f t="shared" si="43"/>
        <v>2605.1849999999999</v>
      </c>
      <c r="E758" s="190">
        <f t="shared" si="43"/>
        <v>2354.6462499999998</v>
      </c>
      <c r="F758" s="190">
        <f t="shared" si="43"/>
        <v>2218.5349999999999</v>
      </c>
      <c r="G758" s="190">
        <f t="shared" si="43"/>
        <v>1508.4575</v>
      </c>
      <c r="H758" s="190">
        <f t="shared" si="43"/>
        <v>1376.2649999999999</v>
      </c>
      <c r="I758" s="190">
        <f t="shared" si="43"/>
        <v>1004.7674999999999</v>
      </c>
    </row>
    <row r="759" spans="1:9" ht="14" hidden="1" x14ac:dyDescent="0.15">
      <c r="A759" s="25">
        <v>71</v>
      </c>
      <c r="B759" s="28"/>
      <c r="C759" s="190">
        <f t="shared" si="43"/>
        <v>3299.5874999999996</v>
      </c>
      <c r="D759" s="190">
        <f t="shared" si="43"/>
        <v>2869.3087499999997</v>
      </c>
      <c r="E759" s="190">
        <f t="shared" si="43"/>
        <v>2615.6349999999998</v>
      </c>
      <c r="F759" s="190">
        <f t="shared" si="43"/>
        <v>2442.94875</v>
      </c>
      <c r="G759" s="190">
        <f t="shared" si="43"/>
        <v>1661.81125</v>
      </c>
      <c r="H759" s="190">
        <f t="shared" si="43"/>
        <v>1484.1612499999999</v>
      </c>
      <c r="I759" s="190">
        <f t="shared" si="43"/>
        <v>1082.8812499999999</v>
      </c>
    </row>
    <row r="760" spans="1:9" ht="14" hidden="1" x14ac:dyDescent="0.15">
      <c r="A760" s="25">
        <v>72</v>
      </c>
      <c r="B760" s="28"/>
      <c r="C760" s="190">
        <f t="shared" si="43"/>
        <v>3649.9237499999999</v>
      </c>
      <c r="D760" s="190">
        <f t="shared" si="43"/>
        <v>3173.665</v>
      </c>
      <c r="E760" s="190">
        <f t="shared" si="43"/>
        <v>2894.1274999999996</v>
      </c>
      <c r="F760" s="190">
        <f t="shared" si="43"/>
        <v>2703.67625</v>
      </c>
      <c r="G760" s="190">
        <f t="shared" si="43"/>
        <v>1839.1999999999998</v>
      </c>
      <c r="H760" s="190">
        <f t="shared" si="43"/>
        <v>1599.63375</v>
      </c>
      <c r="I760" s="190">
        <f t="shared" si="43"/>
        <v>1166.4812499999998</v>
      </c>
    </row>
    <row r="761" spans="1:9" ht="14" hidden="1" x14ac:dyDescent="0.15">
      <c r="A761" s="25">
        <v>73</v>
      </c>
      <c r="B761" s="28"/>
      <c r="C761" s="190">
        <f t="shared" si="43"/>
        <v>4053.8162499999999</v>
      </c>
      <c r="D761" s="190">
        <f t="shared" si="43"/>
        <v>3524.7849999999999</v>
      </c>
      <c r="E761" s="190">
        <f t="shared" si="43"/>
        <v>3213.6362499999996</v>
      </c>
      <c r="F761" s="190">
        <f t="shared" si="43"/>
        <v>3001.5012499999998</v>
      </c>
      <c r="G761" s="190">
        <f t="shared" si="43"/>
        <v>2041.1462499999998</v>
      </c>
      <c r="H761" s="190">
        <f t="shared" si="43"/>
        <v>1723.4662499999999</v>
      </c>
      <c r="I761" s="190">
        <f t="shared" si="43"/>
        <v>1255.3062499999999</v>
      </c>
    </row>
    <row r="762" spans="1:9" ht="14" hidden="1" x14ac:dyDescent="0.15">
      <c r="A762" s="25">
        <v>74</v>
      </c>
      <c r="B762" s="28"/>
      <c r="C762" s="190">
        <f t="shared" si="43"/>
        <v>4519.625</v>
      </c>
      <c r="D762" s="190">
        <f t="shared" si="43"/>
        <v>3929.4612499999998</v>
      </c>
      <c r="E762" s="190">
        <f t="shared" si="43"/>
        <v>3582.7824999999998</v>
      </c>
      <c r="F762" s="190">
        <f t="shared" si="43"/>
        <v>3346.8737499999997</v>
      </c>
      <c r="G762" s="190">
        <f t="shared" si="43"/>
        <v>2276.5324999999998</v>
      </c>
      <c r="H762" s="190">
        <f t="shared" si="43"/>
        <v>1855.3974999999998</v>
      </c>
      <c r="I762" s="190">
        <f t="shared" si="43"/>
        <v>1349.0949999999998</v>
      </c>
    </row>
    <row r="763" spans="1:9" ht="14" hidden="1" x14ac:dyDescent="0.15">
      <c r="A763" s="25">
        <v>75</v>
      </c>
      <c r="B763" s="28"/>
      <c r="C763" s="190">
        <f t="shared" si="43"/>
        <v>5053.0974999999999</v>
      </c>
      <c r="D763" s="190">
        <f t="shared" si="43"/>
        <v>4394.2249999999995</v>
      </c>
      <c r="E763" s="190">
        <f t="shared" si="43"/>
        <v>3990.3324999999995</v>
      </c>
      <c r="F763" s="190">
        <f t="shared" si="43"/>
        <v>3765.9187499999998</v>
      </c>
      <c r="G763" s="190">
        <f t="shared" si="43"/>
        <v>2554.24125</v>
      </c>
      <c r="H763" s="190">
        <f t="shared" si="43"/>
        <v>1995.1662499999998</v>
      </c>
      <c r="I763" s="190">
        <f t="shared" si="43"/>
        <v>1447.5862499999998</v>
      </c>
    </row>
    <row r="764" spans="1:9" ht="14" hidden="1" x14ac:dyDescent="0.15">
      <c r="A764" s="25">
        <v>76</v>
      </c>
      <c r="B764" s="28"/>
      <c r="C764" s="190">
        <f t="shared" si="43"/>
        <v>5667.2962499999994</v>
      </c>
      <c r="D764" s="190">
        <f t="shared" si="43"/>
        <v>4927.6974999999993</v>
      </c>
      <c r="E764" s="190">
        <f t="shared" si="43"/>
        <v>4489.5812499999993</v>
      </c>
      <c r="F764" s="190">
        <f t="shared" si="43"/>
        <v>4222.5837499999998</v>
      </c>
      <c r="G764" s="190">
        <f t="shared" si="43"/>
        <v>2864.0837499999998</v>
      </c>
      <c r="H764" s="190">
        <f t="shared" si="43"/>
        <v>2142.7725</v>
      </c>
      <c r="I764" s="190">
        <f t="shared" si="43"/>
        <v>1550.2574999999999</v>
      </c>
    </row>
    <row r="765" spans="1:9" ht="14" hidden="1" x14ac:dyDescent="0.15">
      <c r="A765" s="25">
        <v>77</v>
      </c>
      <c r="B765" s="28"/>
      <c r="C765" s="190">
        <f t="shared" si="43"/>
        <v>6364.0499999999993</v>
      </c>
      <c r="D765" s="190">
        <f t="shared" si="43"/>
        <v>5534.5812499999993</v>
      </c>
      <c r="E765" s="190">
        <f t="shared" si="43"/>
        <v>5046.0437499999998</v>
      </c>
      <c r="F765" s="190">
        <f t="shared" si="43"/>
        <v>4707.7249999999995</v>
      </c>
      <c r="G765" s="190">
        <f t="shared" si="43"/>
        <v>3217.2937499999998</v>
      </c>
      <c r="H765" s="190">
        <f t="shared" si="43"/>
        <v>2297.1712499999999</v>
      </c>
      <c r="I765" s="190">
        <f t="shared" si="43"/>
        <v>1655.8024999999998</v>
      </c>
    </row>
    <row r="766" spans="1:9" ht="14" hidden="1" x14ac:dyDescent="0.15">
      <c r="A766" s="25">
        <v>78</v>
      </c>
      <c r="B766" s="28"/>
      <c r="C766" s="190">
        <f t="shared" si="43"/>
        <v>7151.19625</v>
      </c>
      <c r="D766" s="190">
        <f t="shared" si="43"/>
        <v>6218.2724999999991</v>
      </c>
      <c r="E766" s="190">
        <f t="shared" si="43"/>
        <v>5669.3862499999996</v>
      </c>
      <c r="F766" s="190">
        <f t="shared" si="43"/>
        <v>5049.9624999999996</v>
      </c>
      <c r="G766" s="190">
        <f t="shared" si="43"/>
        <v>3464.4362499999997</v>
      </c>
      <c r="H766" s="190">
        <f t="shared" si="43"/>
        <v>2457.5787499999997</v>
      </c>
      <c r="I766" s="190">
        <f t="shared" si="43"/>
        <v>1763.4374999999998</v>
      </c>
    </row>
    <row r="767" spans="1:9" ht="14" hidden="1" x14ac:dyDescent="0.15">
      <c r="A767" s="25">
        <v>79</v>
      </c>
      <c r="B767" s="28"/>
      <c r="C767" s="190">
        <f t="shared" si="43"/>
        <v>8034.7437499999996</v>
      </c>
      <c r="D767" s="190">
        <f t="shared" si="43"/>
        <v>6986.0862499999994</v>
      </c>
      <c r="E767" s="190">
        <f t="shared" si="43"/>
        <v>6370.32</v>
      </c>
      <c r="F767" s="190">
        <f t="shared" si="43"/>
        <v>5409.1812499999996</v>
      </c>
      <c r="G767" s="190">
        <f t="shared" si="43"/>
        <v>3708.1824999999999</v>
      </c>
      <c r="H767" s="190">
        <f t="shared" si="43"/>
        <v>2622.4274999999998</v>
      </c>
      <c r="I767" s="190">
        <f t="shared" si="43"/>
        <v>1870.0274999999999</v>
      </c>
    </row>
    <row r="768" spans="1:9" ht="14" hidden="1" x14ac:dyDescent="0.15">
      <c r="A768" s="25">
        <v>80</v>
      </c>
      <c r="B768" s="28" t="s">
        <v>3</v>
      </c>
      <c r="C768" s="190">
        <f t="shared" si="43"/>
        <v>9030.1062499999989</v>
      </c>
      <c r="D768" s="190">
        <f t="shared" si="43"/>
        <v>7906.4699999999993</v>
      </c>
      <c r="E768" s="190">
        <f t="shared" si="43"/>
        <v>7037.8137499999993</v>
      </c>
      <c r="F768" s="190">
        <f t="shared" si="43"/>
        <v>5784.0749999999998</v>
      </c>
      <c r="G768" s="190">
        <f t="shared" si="43"/>
        <v>3959.5049999999997</v>
      </c>
      <c r="H768" s="190">
        <f t="shared" si="43"/>
        <v>2789.105</v>
      </c>
      <c r="I768" s="190">
        <f t="shared" si="43"/>
        <v>1973.7437499999999</v>
      </c>
    </row>
    <row r="769" spans="1:9" ht="14" hidden="1" x14ac:dyDescent="0.15">
      <c r="A769" s="25">
        <v>1</v>
      </c>
      <c r="B769" s="28" t="s">
        <v>4</v>
      </c>
      <c r="C769" s="190">
        <f t="shared" si="43"/>
        <v>346.41749999999996</v>
      </c>
      <c r="D769" s="190">
        <f t="shared" si="43"/>
        <v>301.22125</v>
      </c>
      <c r="E769" s="190">
        <f t="shared" si="43"/>
        <v>218.14374999999998</v>
      </c>
      <c r="F769" s="190">
        <f t="shared" si="43"/>
        <v>149.435</v>
      </c>
      <c r="G769" s="190">
        <f t="shared" si="43"/>
        <v>81.509999999999991</v>
      </c>
      <c r="H769" s="190">
        <f t="shared" si="43"/>
        <v>47.808749999999996</v>
      </c>
      <c r="I769" s="190">
        <f t="shared" si="43"/>
        <v>27.431249999999999</v>
      </c>
    </row>
    <row r="770" spans="1:9" ht="14" hidden="1" x14ac:dyDescent="0.15">
      <c r="A770" s="25">
        <v>2</v>
      </c>
      <c r="B770" s="28" t="s">
        <v>1</v>
      </c>
      <c r="C770" s="190">
        <f t="shared" si="43"/>
        <v>409.64</v>
      </c>
      <c r="D770" s="190">
        <f t="shared" si="43"/>
        <v>355.82249999999999</v>
      </c>
      <c r="E770" s="190">
        <f t="shared" si="43"/>
        <v>257.85374999999999</v>
      </c>
      <c r="F770" s="190">
        <f t="shared" si="43"/>
        <v>176.86624999999998</v>
      </c>
      <c r="G770" s="190">
        <f t="shared" si="43"/>
        <v>96.139999999999986</v>
      </c>
      <c r="H770" s="190">
        <f t="shared" si="43"/>
        <v>56.691249999999997</v>
      </c>
      <c r="I770" s="190">
        <f t="shared" si="43"/>
        <v>32.394999999999996</v>
      </c>
    </row>
    <row r="771" spans="1:9" ht="15" hidden="1" thickBot="1" x14ac:dyDescent="0.2">
      <c r="A771" s="25">
        <v>3</v>
      </c>
      <c r="B771" s="28" t="s">
        <v>5</v>
      </c>
      <c r="C771" s="190">
        <f t="shared" ref="C771:I771" si="44">+C71*$M$4</f>
        <v>567.17374999999993</v>
      </c>
      <c r="D771" s="190">
        <f t="shared" si="44"/>
        <v>492.71749999999997</v>
      </c>
      <c r="E771" s="190">
        <f t="shared" si="44"/>
        <v>357.12874999999997</v>
      </c>
      <c r="F771" s="190">
        <f t="shared" si="44"/>
        <v>244.79124999999999</v>
      </c>
      <c r="G771" s="190">
        <f t="shared" si="44"/>
        <v>133.23749999999998</v>
      </c>
      <c r="H771" s="190">
        <f t="shared" si="44"/>
        <v>78.375</v>
      </c>
      <c r="I771" s="190">
        <f t="shared" si="44"/>
        <v>45.196249999999999</v>
      </c>
    </row>
    <row r="772" spans="1:9" ht="14" hidden="1" thickBot="1" x14ac:dyDescent="0.2">
      <c r="A772" s="32"/>
      <c r="B772" s="32"/>
      <c r="C772" s="32"/>
      <c r="D772" s="32"/>
      <c r="E772" s="32"/>
      <c r="F772" s="32"/>
      <c r="G772" s="32"/>
    </row>
    <row r="773" spans="1:9" ht="18" hidden="1" x14ac:dyDescent="0.2">
      <c r="A773" s="443" t="s">
        <v>68</v>
      </c>
      <c r="B773" s="444"/>
      <c r="C773" s="444"/>
      <c r="D773" s="444"/>
      <c r="E773" s="444"/>
      <c r="F773" s="444"/>
      <c r="G773" s="445"/>
    </row>
    <row r="774" spans="1:9" ht="18" hidden="1" x14ac:dyDescent="0.2">
      <c r="A774" s="437" t="s">
        <v>70</v>
      </c>
      <c r="B774" s="438"/>
      <c r="C774" s="438"/>
      <c r="D774" s="438"/>
      <c r="E774" s="438"/>
      <c r="F774" s="438"/>
      <c r="G774" s="439"/>
    </row>
    <row r="775" spans="1:9" hidden="1" x14ac:dyDescent="0.15">
      <c r="A775" s="440" t="s">
        <v>0</v>
      </c>
      <c r="B775" s="441"/>
      <c r="C775" s="441"/>
      <c r="D775" s="441"/>
      <c r="E775" s="441"/>
      <c r="F775" s="441"/>
      <c r="G775" s="442"/>
    </row>
    <row r="776" spans="1:9" hidden="1" x14ac:dyDescent="0.15">
      <c r="A776" s="25" t="s">
        <v>2</v>
      </c>
      <c r="B776" s="26" t="s">
        <v>2</v>
      </c>
      <c r="C776" s="247" t="s">
        <v>42</v>
      </c>
      <c r="D776" s="247" t="s">
        <v>43</v>
      </c>
      <c r="E776" s="247" t="s">
        <v>44</v>
      </c>
      <c r="F776" s="247" t="s">
        <v>45</v>
      </c>
      <c r="G776" s="248" t="s">
        <v>46</v>
      </c>
    </row>
    <row r="777" spans="1:9" ht="14" hidden="1" x14ac:dyDescent="0.15">
      <c r="A777" s="25">
        <v>18</v>
      </c>
      <c r="B777" s="28"/>
      <c r="C777" s="190">
        <f>+C147*$M$4</f>
        <v>625.4325</v>
      </c>
      <c r="D777" s="190">
        <f t="shared" ref="D777:G777" si="45">+D147*$M$4</f>
        <v>612.63124999999991</v>
      </c>
      <c r="E777" s="190">
        <f t="shared" si="45"/>
        <v>578.66874999999993</v>
      </c>
      <c r="F777" s="190">
        <f t="shared" si="45"/>
        <v>527.98624999999993</v>
      </c>
      <c r="G777" s="190">
        <f t="shared" si="45"/>
        <v>408.59499999999997</v>
      </c>
    </row>
    <row r="778" spans="1:9" ht="14" hidden="1" x14ac:dyDescent="0.15">
      <c r="A778" s="25">
        <v>19</v>
      </c>
      <c r="B778" s="28"/>
      <c r="C778" s="190">
        <f t="shared" ref="C778:G793" si="46">+C148*$M$4</f>
        <v>637.18874999999991</v>
      </c>
      <c r="D778" s="190">
        <f t="shared" si="46"/>
        <v>624.64874999999995</v>
      </c>
      <c r="E778" s="190">
        <f t="shared" si="46"/>
        <v>589.11874999999998</v>
      </c>
      <c r="F778" s="190">
        <f t="shared" si="46"/>
        <v>537.39125000000001</v>
      </c>
      <c r="G778" s="190">
        <f t="shared" si="46"/>
        <v>416.95499999999998</v>
      </c>
    </row>
    <row r="779" spans="1:9" ht="14" hidden="1" x14ac:dyDescent="0.15">
      <c r="A779" s="25">
        <v>20</v>
      </c>
      <c r="B779" s="28"/>
      <c r="C779" s="190">
        <f t="shared" si="46"/>
        <v>647.9</v>
      </c>
      <c r="D779" s="190">
        <f t="shared" si="46"/>
        <v>633.53125</v>
      </c>
      <c r="E779" s="190">
        <f t="shared" si="46"/>
        <v>598.26249999999993</v>
      </c>
      <c r="F779" s="190">
        <f t="shared" si="46"/>
        <v>545.22874999999999</v>
      </c>
      <c r="G779" s="190">
        <f t="shared" si="46"/>
        <v>424.79249999999996</v>
      </c>
    </row>
    <row r="780" spans="1:9" ht="14" hidden="1" x14ac:dyDescent="0.15">
      <c r="A780" s="25">
        <v>21</v>
      </c>
      <c r="B780" s="28"/>
      <c r="C780" s="190">
        <f t="shared" si="46"/>
        <v>658.61124999999993</v>
      </c>
      <c r="D780" s="190">
        <f t="shared" si="46"/>
        <v>645.54874999999993</v>
      </c>
      <c r="E780" s="190">
        <f t="shared" si="46"/>
        <v>607.92874999999992</v>
      </c>
      <c r="F780" s="190">
        <f t="shared" si="46"/>
        <v>554.11124999999993</v>
      </c>
      <c r="G780" s="190">
        <f t="shared" si="46"/>
        <v>434.19749999999999</v>
      </c>
    </row>
    <row r="781" spans="1:9" ht="14" hidden="1" x14ac:dyDescent="0.15">
      <c r="A781" s="25">
        <v>22</v>
      </c>
      <c r="B781" s="28"/>
      <c r="C781" s="190">
        <f t="shared" si="46"/>
        <v>669.06124999999997</v>
      </c>
      <c r="D781" s="190">
        <f t="shared" si="46"/>
        <v>657.82749999999999</v>
      </c>
      <c r="E781" s="190">
        <f t="shared" si="46"/>
        <v>618.37874999999997</v>
      </c>
      <c r="F781" s="190">
        <f t="shared" si="46"/>
        <v>564.82249999999999</v>
      </c>
      <c r="G781" s="190">
        <f t="shared" si="46"/>
        <v>443.60249999999996</v>
      </c>
    </row>
    <row r="782" spans="1:9" ht="14" hidden="1" x14ac:dyDescent="0.15">
      <c r="A782" s="25">
        <v>23</v>
      </c>
      <c r="B782" s="28"/>
      <c r="C782" s="190">
        <f t="shared" si="46"/>
        <v>681.60124999999994</v>
      </c>
      <c r="D782" s="190">
        <f t="shared" si="46"/>
        <v>667.23249999999996</v>
      </c>
      <c r="E782" s="190">
        <f t="shared" si="46"/>
        <v>629.08999999999992</v>
      </c>
      <c r="F782" s="190">
        <f t="shared" si="46"/>
        <v>573.1825</v>
      </c>
      <c r="G782" s="190">
        <f t="shared" si="46"/>
        <v>452.74624999999997</v>
      </c>
    </row>
    <row r="783" spans="1:9" ht="14" hidden="1" x14ac:dyDescent="0.15">
      <c r="A783" s="25">
        <v>24</v>
      </c>
      <c r="B783" s="28"/>
      <c r="C783" s="190">
        <f t="shared" si="46"/>
        <v>692.83499999999992</v>
      </c>
      <c r="D783" s="190">
        <f t="shared" si="46"/>
        <v>678.72749999999996</v>
      </c>
      <c r="E783" s="190">
        <f t="shared" si="46"/>
        <v>639.80124999999998</v>
      </c>
      <c r="F783" s="190">
        <f t="shared" si="46"/>
        <v>583.11</v>
      </c>
      <c r="G783" s="190">
        <f t="shared" si="46"/>
        <v>461.62874999999997</v>
      </c>
    </row>
    <row r="784" spans="1:9" ht="14" hidden="1" x14ac:dyDescent="0.15">
      <c r="A784" s="25">
        <v>25</v>
      </c>
      <c r="B784" s="28"/>
      <c r="C784" s="190">
        <f t="shared" si="46"/>
        <v>703.28499999999997</v>
      </c>
      <c r="D784" s="190">
        <f t="shared" si="46"/>
        <v>689.17750000000001</v>
      </c>
      <c r="E784" s="190">
        <f t="shared" si="46"/>
        <v>648.4224999999999</v>
      </c>
      <c r="F784" s="190">
        <f t="shared" si="46"/>
        <v>593.29874999999993</v>
      </c>
      <c r="G784" s="190">
        <f t="shared" si="46"/>
        <v>472.60124999999999</v>
      </c>
    </row>
    <row r="785" spans="1:7" ht="14" hidden="1" x14ac:dyDescent="0.15">
      <c r="A785" s="25">
        <v>26</v>
      </c>
      <c r="B785" s="28"/>
      <c r="C785" s="190">
        <f t="shared" si="46"/>
        <v>714.78</v>
      </c>
      <c r="D785" s="190">
        <f t="shared" si="46"/>
        <v>700.41125</v>
      </c>
      <c r="E785" s="190">
        <f t="shared" si="46"/>
        <v>660.17874999999992</v>
      </c>
      <c r="F785" s="190">
        <f t="shared" si="46"/>
        <v>601.65874999999994</v>
      </c>
      <c r="G785" s="190">
        <f t="shared" si="46"/>
        <v>480.43874999999997</v>
      </c>
    </row>
    <row r="786" spans="1:7" ht="14" hidden="1" x14ac:dyDescent="0.15">
      <c r="A786" s="25">
        <v>27</v>
      </c>
      <c r="B786" s="28"/>
      <c r="C786" s="190">
        <f t="shared" si="46"/>
        <v>724.70749999999998</v>
      </c>
      <c r="D786" s="190">
        <f t="shared" si="46"/>
        <v>710.86124999999993</v>
      </c>
      <c r="E786" s="190">
        <f t="shared" si="46"/>
        <v>669.06124999999997</v>
      </c>
      <c r="F786" s="190">
        <f t="shared" si="46"/>
        <v>611.32499999999993</v>
      </c>
      <c r="G786" s="190">
        <f t="shared" si="46"/>
        <v>489.84374999999994</v>
      </c>
    </row>
    <row r="787" spans="1:7" ht="14" hidden="1" x14ac:dyDescent="0.15">
      <c r="A787" s="25">
        <v>28</v>
      </c>
      <c r="B787" s="28"/>
      <c r="C787" s="190">
        <f t="shared" si="46"/>
        <v>738.2924999999999</v>
      </c>
      <c r="D787" s="190">
        <f t="shared" si="46"/>
        <v>724.18499999999995</v>
      </c>
      <c r="E787" s="190">
        <f t="shared" si="46"/>
        <v>682.38499999999999</v>
      </c>
      <c r="F787" s="190">
        <f t="shared" si="46"/>
        <v>622.29750000000001</v>
      </c>
      <c r="G787" s="190">
        <f t="shared" si="46"/>
        <v>501.86124999999998</v>
      </c>
    </row>
    <row r="788" spans="1:7" ht="14" hidden="1" x14ac:dyDescent="0.15">
      <c r="A788" s="25">
        <v>29</v>
      </c>
      <c r="B788" s="28"/>
      <c r="C788" s="190">
        <f t="shared" si="46"/>
        <v>751.61624999999992</v>
      </c>
      <c r="D788" s="190">
        <f t="shared" si="46"/>
        <v>736.72499999999991</v>
      </c>
      <c r="E788" s="190">
        <f t="shared" si="46"/>
        <v>694.1412499999999</v>
      </c>
      <c r="F788" s="190">
        <f t="shared" si="46"/>
        <v>632.48624999999993</v>
      </c>
      <c r="G788" s="190">
        <f t="shared" si="46"/>
        <v>514.66249999999991</v>
      </c>
    </row>
    <row r="789" spans="1:7" ht="14" hidden="1" x14ac:dyDescent="0.15">
      <c r="A789" s="25">
        <v>30</v>
      </c>
      <c r="B789" s="28"/>
      <c r="C789" s="190">
        <f t="shared" si="46"/>
        <v>765.20124999999996</v>
      </c>
      <c r="D789" s="190">
        <f t="shared" si="46"/>
        <v>749.26499999999999</v>
      </c>
      <c r="E789" s="190">
        <f t="shared" si="46"/>
        <v>706.15874999999994</v>
      </c>
      <c r="F789" s="190">
        <f t="shared" si="46"/>
        <v>644.50374999999997</v>
      </c>
      <c r="G789" s="190">
        <f t="shared" si="46"/>
        <v>525.63499999999999</v>
      </c>
    </row>
    <row r="790" spans="1:7" ht="14" hidden="1" x14ac:dyDescent="0.15">
      <c r="A790" s="25">
        <v>31</v>
      </c>
      <c r="B790" s="28"/>
      <c r="C790" s="190">
        <f t="shared" si="46"/>
        <v>777.4799999999999</v>
      </c>
      <c r="D790" s="190">
        <f t="shared" si="46"/>
        <v>761.54374999999993</v>
      </c>
      <c r="E790" s="190">
        <f t="shared" si="46"/>
        <v>717.39249999999993</v>
      </c>
      <c r="F790" s="190">
        <f t="shared" si="46"/>
        <v>654.6925</v>
      </c>
      <c r="G790" s="190">
        <f t="shared" si="46"/>
        <v>537.39125000000001</v>
      </c>
    </row>
    <row r="791" spans="1:7" ht="14" hidden="1" x14ac:dyDescent="0.15">
      <c r="A791" s="25">
        <v>32</v>
      </c>
      <c r="B791" s="28"/>
      <c r="C791" s="190">
        <f t="shared" si="46"/>
        <v>791.06499999999994</v>
      </c>
      <c r="D791" s="190">
        <f t="shared" si="46"/>
        <v>774.60624999999993</v>
      </c>
      <c r="E791" s="190">
        <f t="shared" si="46"/>
        <v>730.71624999999995</v>
      </c>
      <c r="F791" s="190">
        <f t="shared" si="46"/>
        <v>665.92624999999998</v>
      </c>
      <c r="G791" s="190">
        <f t="shared" si="46"/>
        <v>548.36374999999998</v>
      </c>
    </row>
    <row r="792" spans="1:7" ht="14" hidden="1" x14ac:dyDescent="0.15">
      <c r="A792" s="25">
        <v>33</v>
      </c>
      <c r="B792" s="28"/>
      <c r="C792" s="190">
        <f t="shared" si="46"/>
        <v>812.22624999999994</v>
      </c>
      <c r="D792" s="190">
        <f t="shared" si="46"/>
        <v>795.76749999999993</v>
      </c>
      <c r="E792" s="190">
        <f t="shared" si="46"/>
        <v>750.31</v>
      </c>
      <c r="F792" s="190">
        <f t="shared" si="46"/>
        <v>683.16874999999993</v>
      </c>
      <c r="G792" s="190">
        <f t="shared" si="46"/>
        <v>565.60624999999993</v>
      </c>
    </row>
    <row r="793" spans="1:7" ht="14" hidden="1" x14ac:dyDescent="0.15">
      <c r="A793" s="25">
        <v>34</v>
      </c>
      <c r="B793" s="28"/>
      <c r="C793" s="190">
        <f t="shared" si="46"/>
        <v>833.91</v>
      </c>
      <c r="D793" s="190">
        <f t="shared" si="46"/>
        <v>817.45124999999996</v>
      </c>
      <c r="E793" s="190">
        <f t="shared" si="46"/>
        <v>769.90374999999995</v>
      </c>
      <c r="F793" s="190">
        <f t="shared" si="46"/>
        <v>702.24</v>
      </c>
      <c r="G793" s="190">
        <f t="shared" si="46"/>
        <v>582.06499999999994</v>
      </c>
    </row>
    <row r="794" spans="1:7" ht="14" hidden="1" x14ac:dyDescent="0.15">
      <c r="A794" s="25">
        <v>35</v>
      </c>
      <c r="B794" s="28"/>
      <c r="C794" s="190">
        <f t="shared" ref="C794:G809" si="47">+C164*$M$4</f>
        <v>855.59374999999989</v>
      </c>
      <c r="D794" s="190">
        <f t="shared" si="47"/>
        <v>838.61249999999995</v>
      </c>
      <c r="E794" s="190">
        <f t="shared" si="47"/>
        <v>790.80374999999992</v>
      </c>
      <c r="F794" s="190">
        <f t="shared" si="47"/>
        <v>720.52749999999992</v>
      </c>
      <c r="G794" s="190">
        <f t="shared" si="47"/>
        <v>598.26249999999993</v>
      </c>
    </row>
    <row r="795" spans="1:7" ht="14" hidden="1" x14ac:dyDescent="0.15">
      <c r="A795" s="25">
        <v>36</v>
      </c>
      <c r="B795" s="28"/>
      <c r="C795" s="190">
        <f t="shared" si="47"/>
        <v>876.755</v>
      </c>
      <c r="D795" s="190">
        <f t="shared" si="47"/>
        <v>859.77374999999995</v>
      </c>
      <c r="E795" s="190">
        <f t="shared" si="47"/>
        <v>810.39749999999992</v>
      </c>
      <c r="F795" s="190">
        <f t="shared" si="47"/>
        <v>738.2924999999999</v>
      </c>
      <c r="G795" s="190">
        <f t="shared" si="47"/>
        <v>616.28874999999994</v>
      </c>
    </row>
    <row r="796" spans="1:7" ht="14" hidden="1" x14ac:dyDescent="0.15">
      <c r="A796" s="25">
        <v>37</v>
      </c>
      <c r="B796" s="28"/>
      <c r="C796" s="190">
        <f t="shared" si="47"/>
        <v>897.91624999999999</v>
      </c>
      <c r="D796" s="190">
        <f t="shared" si="47"/>
        <v>880.93499999999995</v>
      </c>
      <c r="E796" s="190">
        <f t="shared" si="47"/>
        <v>830.25249999999994</v>
      </c>
      <c r="F796" s="190">
        <f t="shared" si="47"/>
        <v>757.625</v>
      </c>
      <c r="G796" s="190">
        <f t="shared" si="47"/>
        <v>632.22499999999991</v>
      </c>
    </row>
    <row r="797" spans="1:7" ht="14" hidden="1" x14ac:dyDescent="0.15">
      <c r="A797" s="25">
        <v>38</v>
      </c>
      <c r="B797" s="28"/>
      <c r="C797" s="190">
        <f t="shared" si="47"/>
        <v>920.38374999999996</v>
      </c>
      <c r="D797" s="190">
        <f t="shared" si="47"/>
        <v>902.61874999999998</v>
      </c>
      <c r="E797" s="190">
        <f t="shared" si="47"/>
        <v>851.15249999999992</v>
      </c>
      <c r="F797" s="190">
        <f t="shared" si="47"/>
        <v>775.39</v>
      </c>
      <c r="G797" s="190">
        <f t="shared" si="47"/>
        <v>650.51249999999993</v>
      </c>
    </row>
    <row r="798" spans="1:7" ht="14" hidden="1" x14ac:dyDescent="0.15">
      <c r="A798" s="25">
        <v>39</v>
      </c>
      <c r="B798" s="28"/>
      <c r="C798" s="190">
        <f t="shared" si="47"/>
        <v>943.11249999999995</v>
      </c>
      <c r="D798" s="190">
        <f t="shared" si="47"/>
        <v>923.51874999999995</v>
      </c>
      <c r="E798" s="190">
        <f t="shared" si="47"/>
        <v>870.74624999999992</v>
      </c>
      <c r="F798" s="190">
        <f t="shared" si="47"/>
        <v>794.72249999999997</v>
      </c>
      <c r="G798" s="190">
        <f t="shared" si="47"/>
        <v>667.755</v>
      </c>
    </row>
    <row r="799" spans="1:7" ht="14" hidden="1" x14ac:dyDescent="0.15">
      <c r="A799" s="25">
        <v>40</v>
      </c>
      <c r="B799" s="28"/>
      <c r="C799" s="190">
        <f t="shared" si="47"/>
        <v>965.31874999999991</v>
      </c>
      <c r="D799" s="190">
        <f t="shared" si="47"/>
        <v>945.72499999999991</v>
      </c>
      <c r="E799" s="190">
        <f t="shared" si="47"/>
        <v>891.38499999999999</v>
      </c>
      <c r="F799" s="190">
        <f t="shared" si="47"/>
        <v>812.22624999999994</v>
      </c>
      <c r="G799" s="190">
        <f t="shared" si="47"/>
        <v>686.30374999999992</v>
      </c>
    </row>
    <row r="800" spans="1:7" ht="14" hidden="1" x14ac:dyDescent="0.15">
      <c r="A800" s="25">
        <v>41</v>
      </c>
      <c r="B800" s="28"/>
      <c r="C800" s="190">
        <f t="shared" si="47"/>
        <v>987.78624999999988</v>
      </c>
      <c r="D800" s="190">
        <f t="shared" si="47"/>
        <v>967.93124999999998</v>
      </c>
      <c r="E800" s="190">
        <f t="shared" si="47"/>
        <v>911.76249999999993</v>
      </c>
      <c r="F800" s="190">
        <f t="shared" si="47"/>
        <v>831.03625</v>
      </c>
      <c r="G800" s="190">
        <f t="shared" si="47"/>
        <v>703.54624999999999</v>
      </c>
    </row>
    <row r="801" spans="1:7" ht="14" hidden="1" x14ac:dyDescent="0.15">
      <c r="A801" s="25">
        <v>42</v>
      </c>
      <c r="B801" s="28"/>
      <c r="C801" s="190">
        <f t="shared" si="47"/>
        <v>1009.4699999999999</v>
      </c>
      <c r="D801" s="190">
        <f t="shared" si="47"/>
        <v>989.09249999999997</v>
      </c>
      <c r="E801" s="190">
        <f t="shared" si="47"/>
        <v>932.14</v>
      </c>
      <c r="F801" s="190">
        <f t="shared" si="47"/>
        <v>849.06249999999989</v>
      </c>
      <c r="G801" s="190">
        <f t="shared" si="47"/>
        <v>723.14</v>
      </c>
    </row>
    <row r="802" spans="1:7" ht="14" hidden="1" x14ac:dyDescent="0.15">
      <c r="A802" s="25">
        <v>43</v>
      </c>
      <c r="B802" s="28"/>
      <c r="C802" s="190">
        <f t="shared" si="47"/>
        <v>1049.1799999999998</v>
      </c>
      <c r="D802" s="190">
        <f t="shared" si="47"/>
        <v>1028.28</v>
      </c>
      <c r="E802" s="190">
        <f t="shared" si="47"/>
        <v>968.71499999999992</v>
      </c>
      <c r="F802" s="190">
        <f t="shared" si="47"/>
        <v>884.06999999999994</v>
      </c>
      <c r="G802" s="190">
        <f t="shared" si="47"/>
        <v>752.9224999999999</v>
      </c>
    </row>
    <row r="803" spans="1:7" ht="14" hidden="1" x14ac:dyDescent="0.15">
      <c r="A803" s="25">
        <v>44</v>
      </c>
      <c r="B803" s="28"/>
      <c r="C803" s="190">
        <f t="shared" si="47"/>
        <v>1089.6737499999999</v>
      </c>
      <c r="D803" s="190">
        <f t="shared" si="47"/>
        <v>1067.72875</v>
      </c>
      <c r="E803" s="190">
        <f t="shared" si="47"/>
        <v>1005.8124999999999</v>
      </c>
      <c r="F803" s="190">
        <f t="shared" si="47"/>
        <v>917.7712499999999</v>
      </c>
      <c r="G803" s="190">
        <f t="shared" si="47"/>
        <v>786.10124999999994</v>
      </c>
    </row>
    <row r="804" spans="1:7" ht="14" hidden="1" x14ac:dyDescent="0.15">
      <c r="A804" s="25">
        <v>45</v>
      </c>
      <c r="B804" s="28"/>
      <c r="C804" s="190">
        <f t="shared" si="47"/>
        <v>1130.9512499999998</v>
      </c>
      <c r="D804" s="190">
        <f t="shared" si="47"/>
        <v>1106.39375</v>
      </c>
      <c r="E804" s="190">
        <f t="shared" si="47"/>
        <v>1042.9099999999999</v>
      </c>
      <c r="F804" s="190">
        <f t="shared" si="47"/>
        <v>951.47249999999997</v>
      </c>
      <c r="G804" s="190">
        <f t="shared" si="47"/>
        <v>817.71249999999998</v>
      </c>
    </row>
    <row r="805" spans="1:7" ht="14" hidden="1" x14ac:dyDescent="0.15">
      <c r="A805" s="25">
        <v>46</v>
      </c>
      <c r="B805" s="28"/>
      <c r="C805" s="190">
        <f t="shared" si="47"/>
        <v>1168.57125</v>
      </c>
      <c r="D805" s="190">
        <f t="shared" si="47"/>
        <v>1146.8874999999998</v>
      </c>
      <c r="E805" s="190">
        <f t="shared" si="47"/>
        <v>1080.0074999999999</v>
      </c>
      <c r="F805" s="190">
        <f t="shared" si="47"/>
        <v>985.43499999999995</v>
      </c>
      <c r="G805" s="190">
        <f t="shared" si="47"/>
        <v>848.27874999999995</v>
      </c>
    </row>
    <row r="806" spans="1:7" ht="14" hidden="1" x14ac:dyDescent="0.15">
      <c r="A806" s="25">
        <v>47</v>
      </c>
      <c r="B806" s="28"/>
      <c r="C806" s="190">
        <f t="shared" si="47"/>
        <v>1209.8487499999999</v>
      </c>
      <c r="D806" s="190">
        <f t="shared" si="47"/>
        <v>1185.29125</v>
      </c>
      <c r="E806" s="190">
        <f t="shared" si="47"/>
        <v>1117.6274999999998</v>
      </c>
      <c r="F806" s="190">
        <f t="shared" si="47"/>
        <v>1019.1362499999999</v>
      </c>
      <c r="G806" s="190">
        <f t="shared" si="47"/>
        <v>880.93499999999995</v>
      </c>
    </row>
    <row r="807" spans="1:7" ht="14" hidden="1" x14ac:dyDescent="0.15">
      <c r="A807" s="25">
        <v>48</v>
      </c>
      <c r="B807" s="28"/>
      <c r="C807" s="190">
        <f t="shared" si="47"/>
        <v>1252.6937499999999</v>
      </c>
      <c r="D807" s="190">
        <f t="shared" si="47"/>
        <v>1226.83</v>
      </c>
      <c r="E807" s="190">
        <f t="shared" si="47"/>
        <v>1156.2925</v>
      </c>
      <c r="F807" s="190">
        <f t="shared" si="47"/>
        <v>1054.9275</v>
      </c>
      <c r="G807" s="190">
        <f t="shared" si="47"/>
        <v>912.80749999999989</v>
      </c>
    </row>
    <row r="808" spans="1:7" ht="14" hidden="1" x14ac:dyDescent="0.15">
      <c r="A808" s="25">
        <v>49</v>
      </c>
      <c r="B808" s="28"/>
      <c r="C808" s="190">
        <f t="shared" si="47"/>
        <v>1294.4937499999999</v>
      </c>
      <c r="D808" s="190">
        <f t="shared" si="47"/>
        <v>1268.8912499999999</v>
      </c>
      <c r="E808" s="190">
        <f t="shared" si="47"/>
        <v>1195.48</v>
      </c>
      <c r="F808" s="190">
        <f t="shared" si="47"/>
        <v>1089.9349999999999</v>
      </c>
      <c r="G808" s="190">
        <f t="shared" si="47"/>
        <v>947.03124999999989</v>
      </c>
    </row>
    <row r="809" spans="1:7" ht="14" hidden="1" x14ac:dyDescent="0.15">
      <c r="A809" s="25">
        <v>50</v>
      </c>
      <c r="B809" s="28"/>
      <c r="C809" s="190">
        <f t="shared" si="47"/>
        <v>1336.5549999999998</v>
      </c>
      <c r="D809" s="190">
        <f t="shared" si="47"/>
        <v>1310.9524999999999</v>
      </c>
      <c r="E809" s="190">
        <f t="shared" si="47"/>
        <v>1234.9287499999998</v>
      </c>
      <c r="F809" s="190">
        <f t="shared" si="47"/>
        <v>1125.9875</v>
      </c>
      <c r="G809" s="190">
        <f t="shared" si="47"/>
        <v>980.47124999999994</v>
      </c>
    </row>
    <row r="810" spans="1:7" ht="14" hidden="1" x14ac:dyDescent="0.15">
      <c r="A810" s="25">
        <v>51</v>
      </c>
      <c r="B810" s="28"/>
      <c r="C810" s="190">
        <f t="shared" ref="C810:G825" si="48">+C180*$M$4</f>
        <v>1378.6162499999998</v>
      </c>
      <c r="D810" s="190">
        <f t="shared" si="48"/>
        <v>1352.4912499999998</v>
      </c>
      <c r="E810" s="190">
        <f t="shared" si="48"/>
        <v>1273.855</v>
      </c>
      <c r="F810" s="190">
        <f t="shared" si="48"/>
        <v>1162.04</v>
      </c>
      <c r="G810" s="190">
        <f t="shared" si="48"/>
        <v>1013.65</v>
      </c>
    </row>
    <row r="811" spans="1:7" ht="14" hidden="1" x14ac:dyDescent="0.15">
      <c r="A811" s="25">
        <v>52</v>
      </c>
      <c r="B811" s="28"/>
      <c r="C811" s="190">
        <f t="shared" si="48"/>
        <v>1421.4612499999998</v>
      </c>
      <c r="D811" s="190">
        <f t="shared" si="48"/>
        <v>1392.7237499999999</v>
      </c>
      <c r="E811" s="190">
        <f t="shared" si="48"/>
        <v>1313.3037499999998</v>
      </c>
      <c r="F811" s="190">
        <f t="shared" si="48"/>
        <v>1197.83125</v>
      </c>
      <c r="G811" s="190">
        <f t="shared" si="48"/>
        <v>1046.8287499999999</v>
      </c>
    </row>
    <row r="812" spans="1:7" ht="14" hidden="1" x14ac:dyDescent="0.15">
      <c r="A812" s="25">
        <v>53</v>
      </c>
      <c r="B812" s="28"/>
      <c r="C812" s="190">
        <f t="shared" si="48"/>
        <v>1471.6212499999999</v>
      </c>
      <c r="D812" s="190">
        <f t="shared" si="48"/>
        <v>1443.145</v>
      </c>
      <c r="E812" s="190">
        <f t="shared" si="48"/>
        <v>1359.8062499999999</v>
      </c>
      <c r="F812" s="190">
        <f t="shared" si="48"/>
        <v>1239.6312499999999</v>
      </c>
      <c r="G812" s="190">
        <f t="shared" si="48"/>
        <v>1088.3674999999998</v>
      </c>
    </row>
    <row r="813" spans="1:7" ht="14" hidden="1" x14ac:dyDescent="0.15">
      <c r="A813" s="25">
        <v>54</v>
      </c>
      <c r="B813" s="28"/>
      <c r="C813" s="190">
        <f t="shared" si="48"/>
        <v>1522.0424999999998</v>
      </c>
      <c r="D813" s="190">
        <f t="shared" si="48"/>
        <v>1492.52125</v>
      </c>
      <c r="E813" s="190">
        <f t="shared" si="48"/>
        <v>1406.3087499999999</v>
      </c>
      <c r="F813" s="190">
        <f t="shared" si="48"/>
        <v>1282.7375</v>
      </c>
      <c r="G813" s="190">
        <f t="shared" si="48"/>
        <v>1127.8162499999999</v>
      </c>
    </row>
    <row r="814" spans="1:7" ht="14" hidden="1" x14ac:dyDescent="0.15">
      <c r="A814" s="25">
        <v>55</v>
      </c>
      <c r="B814" s="28"/>
      <c r="C814" s="190">
        <f t="shared" si="48"/>
        <v>1571.6799999999998</v>
      </c>
      <c r="D814" s="190">
        <f t="shared" si="48"/>
        <v>1541.6362499999998</v>
      </c>
      <c r="E814" s="190">
        <f t="shared" si="48"/>
        <v>1453.33375</v>
      </c>
      <c r="F814" s="190">
        <f t="shared" si="48"/>
        <v>1325.06</v>
      </c>
      <c r="G814" s="190">
        <f t="shared" si="48"/>
        <v>1168.31</v>
      </c>
    </row>
    <row r="815" spans="1:7" ht="14" hidden="1" x14ac:dyDescent="0.15">
      <c r="A815" s="25">
        <v>56</v>
      </c>
      <c r="B815" s="28"/>
      <c r="C815" s="190">
        <f t="shared" si="48"/>
        <v>1622.885</v>
      </c>
      <c r="D815" s="190">
        <f t="shared" si="48"/>
        <v>1590.7512499999998</v>
      </c>
      <c r="E815" s="190">
        <f t="shared" si="48"/>
        <v>1499.5749999999998</v>
      </c>
      <c r="F815" s="190">
        <f t="shared" si="48"/>
        <v>1367.64375</v>
      </c>
      <c r="G815" s="190">
        <f t="shared" si="48"/>
        <v>1209.0649999999998</v>
      </c>
    </row>
    <row r="816" spans="1:7" ht="14" hidden="1" x14ac:dyDescent="0.15">
      <c r="A816" s="25">
        <v>57</v>
      </c>
      <c r="B816" s="28"/>
      <c r="C816" s="190">
        <f t="shared" si="48"/>
        <v>1673.0449999999998</v>
      </c>
      <c r="D816" s="190">
        <f t="shared" si="48"/>
        <v>1640.1274999999998</v>
      </c>
      <c r="E816" s="190">
        <f t="shared" si="48"/>
        <v>1544.51</v>
      </c>
      <c r="F816" s="190">
        <f t="shared" si="48"/>
        <v>1408.1374999999998</v>
      </c>
      <c r="G816" s="190">
        <f t="shared" si="48"/>
        <v>1249.5587499999999</v>
      </c>
    </row>
    <row r="817" spans="1:7" ht="14" hidden="1" x14ac:dyDescent="0.15">
      <c r="A817" s="25">
        <v>58</v>
      </c>
      <c r="B817" s="28"/>
      <c r="C817" s="190">
        <f t="shared" si="48"/>
        <v>1730.7812499999998</v>
      </c>
      <c r="D817" s="190">
        <f t="shared" si="48"/>
        <v>1697.3412499999999</v>
      </c>
      <c r="E817" s="190">
        <f t="shared" si="48"/>
        <v>1593.36375</v>
      </c>
      <c r="F817" s="190">
        <f t="shared" si="48"/>
        <v>1457.7749999999999</v>
      </c>
      <c r="G817" s="190">
        <f t="shared" si="48"/>
        <v>1302.33125</v>
      </c>
    </row>
    <row r="818" spans="1:7" ht="14" hidden="1" x14ac:dyDescent="0.15">
      <c r="A818" s="25">
        <v>59</v>
      </c>
      <c r="B818" s="28"/>
      <c r="C818" s="190">
        <f t="shared" si="48"/>
        <v>1787.7337499999999</v>
      </c>
      <c r="D818" s="190">
        <f t="shared" si="48"/>
        <v>1752.7262499999999</v>
      </c>
      <c r="E818" s="190">
        <f t="shared" si="48"/>
        <v>1642.47875</v>
      </c>
      <c r="F818" s="190">
        <f t="shared" si="48"/>
        <v>1506.3674999999998</v>
      </c>
      <c r="G818" s="190">
        <f t="shared" si="48"/>
        <v>1355.365</v>
      </c>
    </row>
    <row r="819" spans="1:7" ht="14" hidden="1" x14ac:dyDescent="0.15">
      <c r="A819" s="25">
        <v>60</v>
      </c>
      <c r="B819" s="28"/>
      <c r="C819" s="190">
        <f t="shared" si="48"/>
        <v>1846.7762499999999</v>
      </c>
      <c r="D819" s="190">
        <f t="shared" si="48"/>
        <v>1808.3724999999999</v>
      </c>
      <c r="E819" s="190">
        <f t="shared" si="48"/>
        <v>1690.81</v>
      </c>
      <c r="F819" s="190">
        <f t="shared" si="48"/>
        <v>1555.4824999999998</v>
      </c>
      <c r="G819" s="190">
        <f t="shared" si="48"/>
        <v>1408.1374999999998</v>
      </c>
    </row>
    <row r="820" spans="1:7" ht="14" hidden="1" x14ac:dyDescent="0.15">
      <c r="A820" s="25">
        <v>61</v>
      </c>
      <c r="B820" s="28"/>
      <c r="C820" s="190">
        <f t="shared" si="48"/>
        <v>1916.53</v>
      </c>
      <c r="D820" s="190">
        <f t="shared" si="48"/>
        <v>1878.1262499999998</v>
      </c>
      <c r="E820" s="190">
        <f t="shared" si="48"/>
        <v>1764.2212499999998</v>
      </c>
      <c r="F820" s="190">
        <f t="shared" si="48"/>
        <v>1614.0024999999998</v>
      </c>
      <c r="G820" s="190">
        <f t="shared" si="48"/>
        <v>1460.9099999999999</v>
      </c>
    </row>
    <row r="821" spans="1:7" ht="14" hidden="1" x14ac:dyDescent="0.15">
      <c r="A821" s="25">
        <v>62</v>
      </c>
      <c r="B821" s="28"/>
      <c r="C821" s="190">
        <f t="shared" si="48"/>
        <v>2002.4812499999998</v>
      </c>
      <c r="D821" s="190">
        <f t="shared" si="48"/>
        <v>1963.5549999999998</v>
      </c>
      <c r="E821" s="190">
        <f t="shared" si="48"/>
        <v>1850.1724999999999</v>
      </c>
      <c r="F821" s="190">
        <f t="shared" si="48"/>
        <v>1687.1524999999999</v>
      </c>
      <c r="G821" s="190">
        <f t="shared" si="48"/>
        <v>1527.2674999999999</v>
      </c>
    </row>
    <row r="822" spans="1:7" ht="14" hidden="1" x14ac:dyDescent="0.15">
      <c r="A822" s="25">
        <v>63</v>
      </c>
      <c r="B822" s="28"/>
      <c r="C822" s="190">
        <f t="shared" si="48"/>
        <v>2106.1974999999998</v>
      </c>
      <c r="D822" s="190">
        <f t="shared" si="48"/>
        <v>2063.61375</v>
      </c>
      <c r="E822" s="190">
        <f t="shared" si="48"/>
        <v>1945.0062499999999</v>
      </c>
      <c r="F822" s="190">
        <f t="shared" si="48"/>
        <v>1772.8425</v>
      </c>
      <c r="G822" s="190">
        <f t="shared" si="48"/>
        <v>1605.6424999999999</v>
      </c>
    </row>
    <row r="823" spans="1:7" ht="14" hidden="1" x14ac:dyDescent="0.15">
      <c r="A823" s="25">
        <v>64</v>
      </c>
      <c r="B823" s="28"/>
      <c r="C823" s="190">
        <f t="shared" si="48"/>
        <v>2228.2012500000001</v>
      </c>
      <c r="D823" s="190">
        <f t="shared" si="48"/>
        <v>2182.7437499999996</v>
      </c>
      <c r="E823" s="190">
        <f t="shared" si="48"/>
        <v>2057.86625</v>
      </c>
      <c r="F823" s="190">
        <f t="shared" si="48"/>
        <v>1876.0362499999999</v>
      </c>
      <c r="G823" s="190">
        <f t="shared" si="48"/>
        <v>1697.86375</v>
      </c>
    </row>
    <row r="824" spans="1:7" ht="14" hidden="1" x14ac:dyDescent="0.15">
      <c r="A824" s="25">
        <v>65</v>
      </c>
      <c r="B824" s="28"/>
      <c r="C824" s="190">
        <f t="shared" si="48"/>
        <v>2373.1949999999997</v>
      </c>
      <c r="D824" s="190">
        <f t="shared" si="48"/>
        <v>2324.6025</v>
      </c>
      <c r="E824" s="190">
        <f t="shared" si="48"/>
        <v>2192.6712499999999</v>
      </c>
      <c r="F824" s="190">
        <f t="shared" si="48"/>
        <v>1998.8237499999998</v>
      </c>
      <c r="G824" s="190">
        <f t="shared" si="48"/>
        <v>1824.0474999999999</v>
      </c>
    </row>
    <row r="825" spans="1:7" ht="14" hidden="1" x14ac:dyDescent="0.15">
      <c r="A825" s="25">
        <v>66</v>
      </c>
      <c r="B825" s="28"/>
      <c r="C825" s="190">
        <f t="shared" si="48"/>
        <v>2543.5299999999997</v>
      </c>
      <c r="D825" s="190">
        <f t="shared" si="48"/>
        <v>2492.8474999999999</v>
      </c>
      <c r="E825" s="190">
        <f t="shared" si="48"/>
        <v>2349.4212499999999</v>
      </c>
      <c r="F825" s="190">
        <f t="shared" si="48"/>
        <v>2142.7725</v>
      </c>
      <c r="G825" s="190">
        <f t="shared" si="48"/>
        <v>1970.6087499999999</v>
      </c>
    </row>
    <row r="826" spans="1:7" ht="14" hidden="1" x14ac:dyDescent="0.15">
      <c r="A826" s="25">
        <v>67</v>
      </c>
      <c r="B826" s="28"/>
      <c r="C826" s="190">
        <f t="shared" ref="C826:G841" si="49">+C196*$M$4</f>
        <v>2746.2599999999998</v>
      </c>
      <c r="D826" s="190">
        <f t="shared" si="49"/>
        <v>2692.9649999999997</v>
      </c>
      <c r="E826" s="190">
        <f t="shared" si="49"/>
        <v>2537.2599999999998</v>
      </c>
      <c r="F826" s="190">
        <f t="shared" si="49"/>
        <v>2313.6299999999997</v>
      </c>
      <c r="G826" s="190">
        <f t="shared" si="49"/>
        <v>2128.92625</v>
      </c>
    </row>
    <row r="827" spans="1:7" ht="14" hidden="1" x14ac:dyDescent="0.15">
      <c r="A827" s="25">
        <v>68</v>
      </c>
      <c r="B827" s="28"/>
      <c r="C827" s="190">
        <f t="shared" si="49"/>
        <v>2980.3399999999997</v>
      </c>
      <c r="D827" s="190">
        <f t="shared" si="49"/>
        <v>2919.73</v>
      </c>
      <c r="E827" s="190">
        <f t="shared" si="49"/>
        <v>2752.0074999999997</v>
      </c>
      <c r="F827" s="190">
        <f t="shared" si="49"/>
        <v>2509.0449999999996</v>
      </c>
      <c r="G827" s="190">
        <f t="shared" si="49"/>
        <v>2308.6662499999998</v>
      </c>
    </row>
    <row r="828" spans="1:7" ht="14" hidden="1" x14ac:dyDescent="0.15">
      <c r="A828" s="25">
        <v>69</v>
      </c>
      <c r="B828" s="28"/>
      <c r="C828" s="190">
        <f t="shared" si="49"/>
        <v>3252.30125</v>
      </c>
      <c r="D828" s="190">
        <f t="shared" si="49"/>
        <v>3188.0337499999996</v>
      </c>
      <c r="E828" s="190">
        <f t="shared" si="49"/>
        <v>3003.5912499999999</v>
      </c>
      <c r="F828" s="190">
        <f t="shared" si="49"/>
        <v>2738.4224999999997</v>
      </c>
      <c r="G828" s="190">
        <f t="shared" si="49"/>
        <v>2522.1074999999996</v>
      </c>
    </row>
    <row r="829" spans="1:7" ht="14" hidden="1" x14ac:dyDescent="0.15">
      <c r="A829" s="25">
        <v>70</v>
      </c>
      <c r="B829" s="28"/>
      <c r="C829" s="190">
        <f t="shared" si="49"/>
        <v>3567.8912499999997</v>
      </c>
      <c r="D829" s="190">
        <f t="shared" si="49"/>
        <v>3495.2637499999996</v>
      </c>
      <c r="E829" s="190">
        <f t="shared" si="49"/>
        <v>3266.9312499999996</v>
      </c>
      <c r="F829" s="190">
        <f t="shared" si="49"/>
        <v>3003.8525</v>
      </c>
      <c r="G829" s="190">
        <f t="shared" si="49"/>
        <v>2805.3024999999998</v>
      </c>
    </row>
    <row r="830" spans="1:7" ht="14" hidden="1" x14ac:dyDescent="0.15">
      <c r="A830" s="25">
        <v>71</v>
      </c>
      <c r="B830" s="28"/>
      <c r="C830" s="190">
        <f t="shared" si="49"/>
        <v>3927.3712499999997</v>
      </c>
      <c r="D830" s="190">
        <f t="shared" si="49"/>
        <v>3849.2574999999997</v>
      </c>
      <c r="E830" s="190">
        <f t="shared" si="49"/>
        <v>3627.9787499999998</v>
      </c>
      <c r="F830" s="190">
        <f t="shared" si="49"/>
        <v>3307.4249999999997</v>
      </c>
      <c r="G830" s="190">
        <f t="shared" si="49"/>
        <v>3089.02</v>
      </c>
    </row>
    <row r="831" spans="1:7" ht="14" hidden="1" x14ac:dyDescent="0.15">
      <c r="A831" s="25">
        <v>72</v>
      </c>
      <c r="B831" s="28"/>
      <c r="C831" s="190">
        <f t="shared" si="49"/>
        <v>4346.1549999999997</v>
      </c>
      <c r="D831" s="190">
        <f t="shared" si="49"/>
        <v>4258.375</v>
      </c>
      <c r="E831" s="190">
        <f t="shared" si="49"/>
        <v>4014.1062499999998</v>
      </c>
      <c r="F831" s="190">
        <f t="shared" si="49"/>
        <v>3660.1124999999997</v>
      </c>
      <c r="G831" s="190">
        <f t="shared" si="49"/>
        <v>3419.5012499999998</v>
      </c>
    </row>
    <row r="832" spans="1:7" ht="14" hidden="1" x14ac:dyDescent="0.15">
      <c r="A832" s="25">
        <v>73</v>
      </c>
      <c r="B832" s="28"/>
      <c r="C832" s="190">
        <f t="shared" si="49"/>
        <v>4826.8549999999996</v>
      </c>
      <c r="D832" s="190">
        <f t="shared" si="49"/>
        <v>4729.4087499999996</v>
      </c>
      <c r="E832" s="190">
        <f t="shared" si="49"/>
        <v>4458.2312499999998</v>
      </c>
      <c r="F832" s="190">
        <f t="shared" si="49"/>
        <v>4064.7887499999997</v>
      </c>
      <c r="G832" s="190">
        <f t="shared" si="49"/>
        <v>3795.7012499999996</v>
      </c>
    </row>
    <row r="833" spans="1:7" ht="14" hidden="1" x14ac:dyDescent="0.15">
      <c r="A833" s="25">
        <v>74</v>
      </c>
      <c r="B833" s="28"/>
      <c r="C833" s="190">
        <f t="shared" si="49"/>
        <v>5382.0112499999996</v>
      </c>
      <c r="D833" s="190">
        <f t="shared" si="49"/>
        <v>5273.8537499999993</v>
      </c>
      <c r="E833" s="190">
        <f t="shared" si="49"/>
        <v>4969.75875</v>
      </c>
      <c r="F833" s="190">
        <f t="shared" si="49"/>
        <v>4531.12</v>
      </c>
      <c r="G833" s="190">
        <f t="shared" si="49"/>
        <v>4232.7725</v>
      </c>
    </row>
    <row r="834" spans="1:7" ht="14" hidden="1" x14ac:dyDescent="0.15">
      <c r="A834" s="25">
        <v>75</v>
      </c>
      <c r="B834" s="28"/>
      <c r="C834" s="190">
        <f t="shared" si="49"/>
        <v>6017.11</v>
      </c>
      <c r="D834" s="190">
        <f t="shared" si="49"/>
        <v>5895.6287499999999</v>
      </c>
      <c r="E834" s="190">
        <f t="shared" si="49"/>
        <v>5534.0587499999992</v>
      </c>
      <c r="F834" s="190">
        <f t="shared" si="49"/>
        <v>5065.8987499999994</v>
      </c>
      <c r="G834" s="190">
        <f t="shared" si="49"/>
        <v>4762.0649999999996</v>
      </c>
    </row>
    <row r="835" spans="1:7" ht="14" hidden="1" x14ac:dyDescent="0.15">
      <c r="A835" s="25">
        <v>76</v>
      </c>
      <c r="B835" s="28"/>
      <c r="C835" s="190">
        <f t="shared" si="49"/>
        <v>6748.0874999999996</v>
      </c>
      <c r="D835" s="190">
        <f t="shared" si="49"/>
        <v>6610.4087499999996</v>
      </c>
      <c r="E835" s="190">
        <f t="shared" si="49"/>
        <v>6226.3712499999992</v>
      </c>
      <c r="F835" s="190">
        <f t="shared" si="49"/>
        <v>5680.8812499999995</v>
      </c>
      <c r="G835" s="190">
        <f t="shared" si="49"/>
        <v>5340.2112499999994</v>
      </c>
    </row>
    <row r="836" spans="1:7" ht="14" hidden="1" x14ac:dyDescent="0.15">
      <c r="A836" s="25">
        <v>77</v>
      </c>
      <c r="B836" s="28"/>
      <c r="C836" s="190">
        <f t="shared" si="49"/>
        <v>7577.5562499999996</v>
      </c>
      <c r="D836" s="190">
        <f t="shared" si="49"/>
        <v>7424.9862499999999</v>
      </c>
      <c r="E836" s="190">
        <f t="shared" si="49"/>
        <v>6996.7974999999997</v>
      </c>
      <c r="F836" s="190">
        <f t="shared" si="49"/>
        <v>6380.7699999999995</v>
      </c>
      <c r="G836" s="190">
        <f t="shared" si="49"/>
        <v>5997.2549999999992</v>
      </c>
    </row>
    <row r="837" spans="1:7" ht="14" hidden="1" x14ac:dyDescent="0.15">
      <c r="A837" s="25">
        <v>78</v>
      </c>
      <c r="B837" s="28"/>
      <c r="C837" s="190">
        <f t="shared" si="49"/>
        <v>8514.9212499999994</v>
      </c>
      <c r="D837" s="190">
        <f t="shared" si="49"/>
        <v>8342.4962500000001</v>
      </c>
      <c r="E837" s="190">
        <f t="shared" si="49"/>
        <v>7863.1024999999991</v>
      </c>
      <c r="F837" s="190">
        <f t="shared" si="49"/>
        <v>7168.9612499999994</v>
      </c>
      <c r="G837" s="190">
        <f t="shared" si="49"/>
        <v>6737.6374999999998</v>
      </c>
    </row>
    <row r="838" spans="1:7" ht="14" hidden="1" x14ac:dyDescent="0.15">
      <c r="A838" s="25">
        <v>79</v>
      </c>
      <c r="B838" s="28"/>
      <c r="C838" s="190">
        <f t="shared" si="49"/>
        <v>9566.4524999999994</v>
      </c>
      <c r="D838" s="190">
        <f t="shared" si="49"/>
        <v>9374.4337500000001</v>
      </c>
      <c r="E838" s="190">
        <f t="shared" si="49"/>
        <v>8834.43</v>
      </c>
      <c r="F838" s="190">
        <f t="shared" si="49"/>
        <v>8054.5987499999992</v>
      </c>
      <c r="G838" s="190">
        <f t="shared" si="49"/>
        <v>7570.2412499999991</v>
      </c>
    </row>
    <row r="839" spans="1:7" ht="14" hidden="1" x14ac:dyDescent="0.15">
      <c r="A839" s="25">
        <v>80</v>
      </c>
      <c r="B839" s="28" t="s">
        <v>3</v>
      </c>
      <c r="C839" s="190">
        <f t="shared" si="49"/>
        <v>10825.6775</v>
      </c>
      <c r="D839" s="190">
        <f t="shared" si="49"/>
        <v>10607.01125</v>
      </c>
      <c r="E839" s="190">
        <f t="shared" si="49"/>
        <v>9996.9924999999985</v>
      </c>
      <c r="F839" s="190">
        <f t="shared" si="49"/>
        <v>9115.0124999999989</v>
      </c>
      <c r="G839" s="190">
        <f t="shared" si="49"/>
        <v>8565.8649999999998</v>
      </c>
    </row>
    <row r="840" spans="1:7" ht="14" hidden="1" x14ac:dyDescent="0.15">
      <c r="A840" s="25">
        <v>1</v>
      </c>
      <c r="B840" s="28" t="s">
        <v>4</v>
      </c>
      <c r="C840" s="190">
        <f t="shared" si="49"/>
        <v>321.33749999999998</v>
      </c>
      <c r="D840" s="190">
        <f t="shared" si="49"/>
        <v>314.02249999999998</v>
      </c>
      <c r="E840" s="190">
        <f t="shared" si="49"/>
        <v>295.73499999999996</v>
      </c>
      <c r="F840" s="190">
        <f t="shared" si="49"/>
        <v>270.91624999999999</v>
      </c>
      <c r="G840" s="190">
        <f t="shared" si="49"/>
        <v>159.36249999999998</v>
      </c>
    </row>
    <row r="841" spans="1:7" ht="14" hidden="1" x14ac:dyDescent="0.15">
      <c r="A841" s="25">
        <v>2</v>
      </c>
      <c r="B841" s="28" t="s">
        <v>1</v>
      </c>
      <c r="C841" s="190">
        <f t="shared" si="49"/>
        <v>540.00374999999997</v>
      </c>
      <c r="D841" s="190">
        <f t="shared" si="49"/>
        <v>529.03125</v>
      </c>
      <c r="E841" s="190">
        <f t="shared" si="49"/>
        <v>498.20374999999996</v>
      </c>
      <c r="F841" s="190">
        <f t="shared" si="49"/>
        <v>454.57499999999999</v>
      </c>
      <c r="G841" s="190">
        <f t="shared" si="49"/>
        <v>237.47624999999999</v>
      </c>
    </row>
    <row r="842" spans="1:7" ht="15" hidden="1" thickBot="1" x14ac:dyDescent="0.2">
      <c r="A842" s="29">
        <v>3</v>
      </c>
      <c r="B842" s="30" t="s">
        <v>5</v>
      </c>
      <c r="C842" s="190">
        <f t="shared" ref="C842:G842" si="50">+C212*$M$4</f>
        <v>791.84875</v>
      </c>
      <c r="D842" s="190">
        <f t="shared" si="50"/>
        <v>775.12874999999997</v>
      </c>
      <c r="E842" s="190">
        <f t="shared" si="50"/>
        <v>730.71624999999995</v>
      </c>
      <c r="F842" s="190">
        <f t="shared" si="50"/>
        <v>666.97124999999994</v>
      </c>
      <c r="G842" s="190">
        <f t="shared" si="50"/>
        <v>339.625</v>
      </c>
    </row>
    <row r="843" spans="1:7" ht="14" hidden="1" thickBot="1" x14ac:dyDescent="0.2">
      <c r="A843" s="24"/>
      <c r="B843" s="24"/>
      <c r="C843" s="24"/>
      <c r="D843" s="24"/>
      <c r="E843" s="24"/>
      <c r="F843" s="24"/>
      <c r="G843" s="24"/>
    </row>
    <row r="844" spans="1:7" ht="18" hidden="1" x14ac:dyDescent="0.2">
      <c r="A844" s="443" t="s">
        <v>69</v>
      </c>
      <c r="B844" s="444"/>
      <c r="C844" s="444"/>
      <c r="D844" s="444"/>
      <c r="E844" s="444"/>
      <c r="F844" s="444"/>
      <c r="G844" s="445"/>
    </row>
    <row r="845" spans="1:7" ht="18" hidden="1" x14ac:dyDescent="0.2">
      <c r="A845" s="437" t="s">
        <v>70</v>
      </c>
      <c r="B845" s="438"/>
      <c r="C845" s="438"/>
      <c r="D845" s="438"/>
      <c r="E845" s="438"/>
      <c r="F845" s="438"/>
      <c r="G845" s="439"/>
    </row>
    <row r="846" spans="1:7" hidden="1" x14ac:dyDescent="0.15">
      <c r="A846" s="440" t="s">
        <v>0</v>
      </c>
      <c r="B846" s="441"/>
      <c r="C846" s="441"/>
      <c r="D846" s="441"/>
      <c r="E846" s="441"/>
      <c r="F846" s="441"/>
      <c r="G846" s="442"/>
    </row>
    <row r="847" spans="1:7" hidden="1" x14ac:dyDescent="0.15">
      <c r="A847" s="25" t="s">
        <v>2</v>
      </c>
      <c r="B847" s="26" t="s">
        <v>2</v>
      </c>
      <c r="C847" s="247" t="s">
        <v>47</v>
      </c>
      <c r="D847" s="247" t="s">
        <v>48</v>
      </c>
      <c r="E847" s="247" t="s">
        <v>49</v>
      </c>
      <c r="F847" s="247" t="s">
        <v>50</v>
      </c>
      <c r="G847" s="248" t="s">
        <v>51</v>
      </c>
    </row>
    <row r="848" spans="1:7" hidden="1" x14ac:dyDescent="0.15">
      <c r="A848" s="25">
        <v>18</v>
      </c>
      <c r="B848" s="28"/>
      <c r="C848" s="167">
        <f>+C289*$M$4</f>
        <v>497.41999999999996</v>
      </c>
      <c r="D848" s="167">
        <f t="shared" ref="D848:G848" si="51">+D289*$M$4</f>
        <v>487.23124999999999</v>
      </c>
      <c r="E848" s="167">
        <f t="shared" si="51"/>
        <v>459.27749999999997</v>
      </c>
      <c r="F848" s="167">
        <f t="shared" si="51"/>
        <v>419.30624999999998</v>
      </c>
      <c r="G848" s="167">
        <f t="shared" si="51"/>
        <v>323.68874999999997</v>
      </c>
    </row>
    <row r="849" spans="1:7" hidden="1" x14ac:dyDescent="0.15">
      <c r="A849" s="25">
        <v>19</v>
      </c>
      <c r="B849" s="28"/>
      <c r="C849" s="167">
        <f t="shared" ref="C849:G864" si="52">+C290*$M$4</f>
        <v>505.51874999999995</v>
      </c>
      <c r="D849" s="167">
        <f t="shared" si="52"/>
        <v>495.59124999999995</v>
      </c>
      <c r="E849" s="167">
        <f t="shared" si="52"/>
        <v>466.33124999999995</v>
      </c>
      <c r="F849" s="167">
        <f t="shared" si="52"/>
        <v>425.57624999999996</v>
      </c>
      <c r="G849" s="167">
        <f t="shared" si="52"/>
        <v>330.48124999999999</v>
      </c>
    </row>
    <row r="850" spans="1:7" hidden="1" x14ac:dyDescent="0.15">
      <c r="A850" s="25">
        <v>20</v>
      </c>
      <c r="B850" s="28"/>
      <c r="C850" s="167">
        <f t="shared" si="52"/>
        <v>514.66249999999991</v>
      </c>
      <c r="D850" s="167">
        <f t="shared" si="52"/>
        <v>503.42874999999998</v>
      </c>
      <c r="E850" s="167">
        <f t="shared" si="52"/>
        <v>474.69124999999997</v>
      </c>
      <c r="F850" s="167">
        <f t="shared" si="52"/>
        <v>432.10749999999996</v>
      </c>
      <c r="G850" s="167">
        <f t="shared" si="52"/>
        <v>337.53499999999997</v>
      </c>
    </row>
    <row r="851" spans="1:7" hidden="1" x14ac:dyDescent="0.15">
      <c r="A851" s="25">
        <v>21</v>
      </c>
      <c r="B851" s="28"/>
      <c r="C851" s="167">
        <f t="shared" si="52"/>
        <v>523.02249999999992</v>
      </c>
      <c r="D851" s="167">
        <f t="shared" si="52"/>
        <v>511.52749999999997</v>
      </c>
      <c r="E851" s="167">
        <f t="shared" si="52"/>
        <v>483.83499999999998</v>
      </c>
      <c r="F851" s="167">
        <f t="shared" si="52"/>
        <v>440.20624999999995</v>
      </c>
      <c r="G851" s="167">
        <f t="shared" si="52"/>
        <v>345.63374999999996</v>
      </c>
    </row>
    <row r="852" spans="1:7" hidden="1" x14ac:dyDescent="0.15">
      <c r="A852" s="25">
        <v>22</v>
      </c>
      <c r="B852" s="28"/>
      <c r="C852" s="167">
        <f t="shared" si="52"/>
        <v>531.38249999999994</v>
      </c>
      <c r="D852" s="167">
        <f t="shared" si="52"/>
        <v>520.67124999999999</v>
      </c>
      <c r="E852" s="167">
        <f t="shared" si="52"/>
        <v>490.88874999999996</v>
      </c>
      <c r="F852" s="167">
        <f t="shared" si="52"/>
        <v>447.26</v>
      </c>
      <c r="G852" s="167">
        <f t="shared" si="52"/>
        <v>352.42624999999998</v>
      </c>
    </row>
    <row r="853" spans="1:7" hidden="1" x14ac:dyDescent="0.15">
      <c r="A853" s="25">
        <v>23</v>
      </c>
      <c r="B853" s="28"/>
      <c r="C853" s="167">
        <f t="shared" si="52"/>
        <v>540.26499999999999</v>
      </c>
      <c r="D853" s="167">
        <f t="shared" si="52"/>
        <v>530.07624999999996</v>
      </c>
      <c r="E853" s="167">
        <f t="shared" si="52"/>
        <v>498.46499999999997</v>
      </c>
      <c r="F853" s="167">
        <f t="shared" si="52"/>
        <v>455.09749999999997</v>
      </c>
      <c r="G853" s="167">
        <f t="shared" si="52"/>
        <v>359.74124999999998</v>
      </c>
    </row>
    <row r="854" spans="1:7" hidden="1" x14ac:dyDescent="0.15">
      <c r="A854" s="25">
        <v>24</v>
      </c>
      <c r="B854" s="28"/>
      <c r="C854" s="167">
        <f t="shared" si="52"/>
        <v>548.88625000000002</v>
      </c>
      <c r="D854" s="167">
        <f t="shared" si="52"/>
        <v>538.69749999999999</v>
      </c>
      <c r="E854" s="167">
        <f t="shared" si="52"/>
        <v>507.34749999999997</v>
      </c>
      <c r="F854" s="167">
        <f t="shared" si="52"/>
        <v>462.93499999999995</v>
      </c>
      <c r="G854" s="167">
        <f t="shared" si="52"/>
        <v>367.3175</v>
      </c>
    </row>
    <row r="855" spans="1:7" hidden="1" x14ac:dyDescent="0.15">
      <c r="A855" s="25">
        <v>25</v>
      </c>
      <c r="B855" s="28"/>
      <c r="C855" s="167">
        <f t="shared" si="52"/>
        <v>558.29124999999999</v>
      </c>
      <c r="D855" s="167">
        <f t="shared" si="52"/>
        <v>546.79624999999999</v>
      </c>
      <c r="E855" s="167">
        <f t="shared" si="52"/>
        <v>515.70749999999998</v>
      </c>
      <c r="F855" s="167">
        <f t="shared" si="52"/>
        <v>469.98874999999998</v>
      </c>
      <c r="G855" s="167">
        <f t="shared" si="52"/>
        <v>373.84875</v>
      </c>
    </row>
    <row r="856" spans="1:7" hidden="1" x14ac:dyDescent="0.15">
      <c r="A856" s="25">
        <v>26</v>
      </c>
      <c r="B856" s="28"/>
      <c r="C856" s="167">
        <f t="shared" si="52"/>
        <v>566.12874999999997</v>
      </c>
      <c r="D856" s="167">
        <f t="shared" si="52"/>
        <v>555.93999999999994</v>
      </c>
      <c r="E856" s="167">
        <f t="shared" si="52"/>
        <v>523.80624999999998</v>
      </c>
      <c r="F856" s="167">
        <f t="shared" si="52"/>
        <v>477.56499999999994</v>
      </c>
      <c r="G856" s="167">
        <f t="shared" si="52"/>
        <v>381.42499999999995</v>
      </c>
    </row>
    <row r="857" spans="1:7" hidden="1" x14ac:dyDescent="0.15">
      <c r="A857" s="25">
        <v>27</v>
      </c>
      <c r="B857" s="28"/>
      <c r="C857" s="167">
        <f t="shared" si="52"/>
        <v>576.05624999999998</v>
      </c>
      <c r="D857" s="167">
        <f t="shared" si="52"/>
        <v>564.56124999999997</v>
      </c>
      <c r="E857" s="167">
        <f t="shared" si="52"/>
        <v>531.38249999999994</v>
      </c>
      <c r="F857" s="167">
        <f t="shared" si="52"/>
        <v>484.88</v>
      </c>
      <c r="G857" s="167">
        <f t="shared" si="52"/>
        <v>389.26249999999999</v>
      </c>
    </row>
    <row r="858" spans="1:7" hidden="1" x14ac:dyDescent="0.15">
      <c r="A858" s="25">
        <v>28</v>
      </c>
      <c r="B858" s="28"/>
      <c r="C858" s="167">
        <f t="shared" si="52"/>
        <v>585.98374999999999</v>
      </c>
      <c r="D858" s="167">
        <f t="shared" si="52"/>
        <v>573.70499999999993</v>
      </c>
      <c r="E858" s="167">
        <f t="shared" si="52"/>
        <v>540.52625</v>
      </c>
      <c r="F858" s="167">
        <f t="shared" si="52"/>
        <v>493.50124999999997</v>
      </c>
      <c r="G858" s="167">
        <f t="shared" si="52"/>
        <v>398.66749999999996</v>
      </c>
    </row>
    <row r="859" spans="1:7" hidden="1" x14ac:dyDescent="0.15">
      <c r="A859" s="25">
        <v>29</v>
      </c>
      <c r="B859" s="28"/>
      <c r="C859" s="167">
        <f t="shared" si="52"/>
        <v>596.95624999999995</v>
      </c>
      <c r="D859" s="167">
        <f t="shared" si="52"/>
        <v>584.67750000000001</v>
      </c>
      <c r="E859" s="167">
        <f t="shared" si="52"/>
        <v>551.23749999999995</v>
      </c>
      <c r="F859" s="167">
        <f t="shared" si="52"/>
        <v>502.38374999999996</v>
      </c>
      <c r="G859" s="167">
        <f t="shared" si="52"/>
        <v>407.54999999999995</v>
      </c>
    </row>
    <row r="860" spans="1:7" hidden="1" x14ac:dyDescent="0.15">
      <c r="A860" s="25">
        <v>30</v>
      </c>
      <c r="B860" s="28"/>
      <c r="C860" s="167">
        <f t="shared" si="52"/>
        <v>606.88374999999996</v>
      </c>
      <c r="D860" s="167">
        <f t="shared" si="52"/>
        <v>594.08249999999998</v>
      </c>
      <c r="E860" s="167">
        <f t="shared" si="52"/>
        <v>560.90374999999995</v>
      </c>
      <c r="F860" s="167">
        <f t="shared" si="52"/>
        <v>510.48249999999996</v>
      </c>
      <c r="G860" s="167">
        <f t="shared" si="52"/>
        <v>417.21624999999995</v>
      </c>
    </row>
    <row r="861" spans="1:7" hidden="1" x14ac:dyDescent="0.15">
      <c r="A861" s="25">
        <v>31</v>
      </c>
      <c r="B861" s="28"/>
      <c r="C861" s="167">
        <f t="shared" si="52"/>
        <v>617.33375000000001</v>
      </c>
      <c r="D861" s="167">
        <f t="shared" si="52"/>
        <v>604.27125000000001</v>
      </c>
      <c r="E861" s="167">
        <f t="shared" si="52"/>
        <v>570.56999999999994</v>
      </c>
      <c r="F861" s="167">
        <f t="shared" si="52"/>
        <v>519.62624999999991</v>
      </c>
      <c r="G861" s="167">
        <f t="shared" si="52"/>
        <v>425.57624999999996</v>
      </c>
    </row>
    <row r="862" spans="1:7" hidden="1" x14ac:dyDescent="0.15">
      <c r="A862" s="25">
        <v>32</v>
      </c>
      <c r="B862" s="28"/>
      <c r="C862" s="167">
        <f t="shared" si="52"/>
        <v>627</v>
      </c>
      <c r="D862" s="167">
        <f t="shared" si="52"/>
        <v>615.505</v>
      </c>
      <c r="E862" s="167">
        <f t="shared" si="52"/>
        <v>579.45249999999999</v>
      </c>
      <c r="F862" s="167">
        <f t="shared" si="52"/>
        <v>529.03125</v>
      </c>
      <c r="G862" s="167">
        <f t="shared" si="52"/>
        <v>436.02624999999995</v>
      </c>
    </row>
    <row r="863" spans="1:7" hidden="1" x14ac:dyDescent="0.15">
      <c r="A863" s="25">
        <v>33</v>
      </c>
      <c r="B863" s="28"/>
      <c r="C863" s="167">
        <f t="shared" si="52"/>
        <v>644.50374999999997</v>
      </c>
      <c r="D863" s="167">
        <f t="shared" si="52"/>
        <v>631.96375</v>
      </c>
      <c r="E863" s="167">
        <f t="shared" si="52"/>
        <v>595.91125</v>
      </c>
      <c r="F863" s="167">
        <f t="shared" si="52"/>
        <v>543.13874999999996</v>
      </c>
      <c r="G863" s="167">
        <f t="shared" si="52"/>
        <v>448.30499999999995</v>
      </c>
    </row>
    <row r="864" spans="1:7" hidden="1" x14ac:dyDescent="0.15">
      <c r="A864" s="25">
        <v>34</v>
      </c>
      <c r="B864" s="28"/>
      <c r="C864" s="167">
        <f t="shared" si="52"/>
        <v>662.26874999999995</v>
      </c>
      <c r="D864" s="167">
        <f t="shared" si="52"/>
        <v>649.46749999999997</v>
      </c>
      <c r="E864" s="167">
        <f t="shared" si="52"/>
        <v>611.58624999999995</v>
      </c>
      <c r="F864" s="167">
        <f t="shared" si="52"/>
        <v>557.76874999999995</v>
      </c>
      <c r="G864" s="167">
        <f t="shared" si="52"/>
        <v>461.62874999999997</v>
      </c>
    </row>
    <row r="865" spans="1:7" hidden="1" x14ac:dyDescent="0.15">
      <c r="A865" s="25">
        <v>35</v>
      </c>
      <c r="B865" s="28"/>
      <c r="C865" s="167">
        <f t="shared" ref="C865:G880" si="53">+C306*$M$4</f>
        <v>678.72749999999996</v>
      </c>
      <c r="D865" s="167">
        <f t="shared" si="53"/>
        <v>665.14249999999993</v>
      </c>
      <c r="E865" s="167">
        <f t="shared" si="53"/>
        <v>627</v>
      </c>
      <c r="F865" s="167">
        <f t="shared" si="53"/>
        <v>572.13749999999993</v>
      </c>
      <c r="G865" s="167">
        <f t="shared" si="53"/>
        <v>474.69124999999997</v>
      </c>
    </row>
    <row r="866" spans="1:7" hidden="1" x14ac:dyDescent="0.15">
      <c r="A866" s="25">
        <v>36</v>
      </c>
      <c r="B866" s="28"/>
      <c r="C866" s="167">
        <f t="shared" si="53"/>
        <v>696.23124999999993</v>
      </c>
      <c r="D866" s="167">
        <f t="shared" si="53"/>
        <v>682.38499999999999</v>
      </c>
      <c r="E866" s="167">
        <f t="shared" si="53"/>
        <v>643.45875000000001</v>
      </c>
      <c r="F866" s="167">
        <f t="shared" si="53"/>
        <v>585.98374999999999</v>
      </c>
      <c r="G866" s="167">
        <f t="shared" si="53"/>
        <v>488.53749999999997</v>
      </c>
    </row>
    <row r="867" spans="1:7" hidden="1" x14ac:dyDescent="0.15">
      <c r="A867" s="25">
        <v>37</v>
      </c>
      <c r="B867" s="28"/>
      <c r="C867" s="167">
        <f t="shared" si="53"/>
        <v>713.47375</v>
      </c>
      <c r="D867" s="167">
        <f t="shared" si="53"/>
        <v>699.1049999999999</v>
      </c>
      <c r="E867" s="167">
        <f t="shared" si="53"/>
        <v>658.34999999999991</v>
      </c>
      <c r="F867" s="167">
        <f t="shared" si="53"/>
        <v>600.09124999999995</v>
      </c>
      <c r="G867" s="167">
        <f t="shared" si="53"/>
        <v>502.12249999999995</v>
      </c>
    </row>
    <row r="868" spans="1:7" hidden="1" x14ac:dyDescent="0.15">
      <c r="A868" s="25">
        <v>38</v>
      </c>
      <c r="B868" s="28"/>
      <c r="C868" s="167">
        <f t="shared" si="53"/>
        <v>730.71624999999995</v>
      </c>
      <c r="D868" s="167">
        <f t="shared" si="53"/>
        <v>716.87</v>
      </c>
      <c r="E868" s="167">
        <f t="shared" si="53"/>
        <v>675.33124999999995</v>
      </c>
      <c r="F868" s="167">
        <f t="shared" si="53"/>
        <v>616.28874999999994</v>
      </c>
      <c r="G868" s="167">
        <f t="shared" si="53"/>
        <v>515.70749999999998</v>
      </c>
    </row>
    <row r="869" spans="1:7" hidden="1" x14ac:dyDescent="0.15">
      <c r="A869" s="25">
        <v>39</v>
      </c>
      <c r="B869" s="28"/>
      <c r="C869" s="167">
        <f t="shared" si="53"/>
        <v>748.74249999999995</v>
      </c>
      <c r="D869" s="167">
        <f t="shared" si="53"/>
        <v>733.3287499999999</v>
      </c>
      <c r="E869" s="167">
        <f t="shared" si="53"/>
        <v>691.00624999999991</v>
      </c>
      <c r="F869" s="167">
        <f t="shared" si="53"/>
        <v>630.39625000000001</v>
      </c>
      <c r="G869" s="167">
        <f t="shared" si="53"/>
        <v>530.33749999999998</v>
      </c>
    </row>
    <row r="870" spans="1:7" hidden="1" x14ac:dyDescent="0.15">
      <c r="A870" s="25">
        <v>40</v>
      </c>
      <c r="B870" s="28"/>
      <c r="C870" s="167">
        <f t="shared" si="53"/>
        <v>766.24624999999992</v>
      </c>
      <c r="D870" s="167">
        <f t="shared" si="53"/>
        <v>750.31</v>
      </c>
      <c r="E870" s="167">
        <f t="shared" si="53"/>
        <v>706.9425</v>
      </c>
      <c r="F870" s="167">
        <f t="shared" si="53"/>
        <v>644.76499999999999</v>
      </c>
      <c r="G870" s="167">
        <f t="shared" si="53"/>
        <v>544.96749999999997</v>
      </c>
    </row>
    <row r="871" spans="1:7" hidden="1" x14ac:dyDescent="0.15">
      <c r="A871" s="25">
        <v>41</v>
      </c>
      <c r="B871" s="28"/>
      <c r="C871" s="167">
        <f t="shared" si="53"/>
        <v>783.48874999999998</v>
      </c>
      <c r="D871" s="167">
        <f t="shared" si="53"/>
        <v>767.5524999999999</v>
      </c>
      <c r="E871" s="167">
        <f t="shared" si="53"/>
        <v>723.14</v>
      </c>
      <c r="F871" s="167">
        <f t="shared" si="53"/>
        <v>658.61124999999993</v>
      </c>
      <c r="G871" s="167">
        <f t="shared" si="53"/>
        <v>558.29124999999999</v>
      </c>
    </row>
    <row r="872" spans="1:7" hidden="1" x14ac:dyDescent="0.15">
      <c r="A872" s="25">
        <v>42</v>
      </c>
      <c r="B872" s="28"/>
      <c r="C872" s="167">
        <f t="shared" si="53"/>
        <v>800.99249999999995</v>
      </c>
      <c r="D872" s="167">
        <f t="shared" si="53"/>
        <v>784.53374999999994</v>
      </c>
      <c r="E872" s="167">
        <f t="shared" si="53"/>
        <v>740.12124999999992</v>
      </c>
      <c r="F872" s="167">
        <f t="shared" si="53"/>
        <v>674.5474999999999</v>
      </c>
      <c r="G872" s="167">
        <f t="shared" si="53"/>
        <v>572.39874999999995</v>
      </c>
    </row>
    <row r="873" spans="1:7" hidden="1" x14ac:dyDescent="0.15">
      <c r="A873" s="25">
        <v>43</v>
      </c>
      <c r="B873" s="28"/>
      <c r="C873" s="167">
        <f t="shared" si="53"/>
        <v>832.60374999999999</v>
      </c>
      <c r="D873" s="167">
        <f t="shared" si="53"/>
        <v>815.88374999999996</v>
      </c>
      <c r="E873" s="167">
        <f t="shared" si="53"/>
        <v>768.33624999999995</v>
      </c>
      <c r="F873" s="167">
        <f t="shared" si="53"/>
        <v>701.19499999999994</v>
      </c>
      <c r="G873" s="167">
        <f t="shared" si="53"/>
        <v>598.26249999999993</v>
      </c>
    </row>
    <row r="874" spans="1:7" hidden="1" x14ac:dyDescent="0.15">
      <c r="A874" s="25">
        <v>44</v>
      </c>
      <c r="B874" s="28"/>
      <c r="C874" s="167">
        <f t="shared" si="53"/>
        <v>864.73749999999995</v>
      </c>
      <c r="D874" s="167">
        <f t="shared" si="53"/>
        <v>847.75624999999991</v>
      </c>
      <c r="E874" s="167">
        <f t="shared" si="53"/>
        <v>798.38</v>
      </c>
      <c r="F874" s="167">
        <f t="shared" si="53"/>
        <v>728.3649999999999</v>
      </c>
      <c r="G874" s="167">
        <f t="shared" si="53"/>
        <v>623.34249999999997</v>
      </c>
    </row>
    <row r="875" spans="1:7" hidden="1" x14ac:dyDescent="0.15">
      <c r="A875" s="25">
        <v>45</v>
      </c>
      <c r="B875" s="28"/>
      <c r="C875" s="167">
        <f t="shared" si="53"/>
        <v>896.87124999999992</v>
      </c>
      <c r="D875" s="167">
        <f t="shared" si="53"/>
        <v>877.27749999999992</v>
      </c>
      <c r="E875" s="167">
        <f t="shared" si="53"/>
        <v>828.68499999999995</v>
      </c>
      <c r="F875" s="167">
        <f t="shared" si="53"/>
        <v>755.27374999999995</v>
      </c>
      <c r="G875" s="167">
        <f t="shared" si="53"/>
        <v>649.46749999999997</v>
      </c>
    </row>
    <row r="876" spans="1:7" hidden="1" x14ac:dyDescent="0.15">
      <c r="A876" s="25">
        <v>46</v>
      </c>
      <c r="B876" s="28"/>
      <c r="C876" s="167">
        <f t="shared" si="53"/>
        <v>928.48249999999996</v>
      </c>
      <c r="D876" s="167">
        <f t="shared" si="53"/>
        <v>909.15</v>
      </c>
      <c r="E876" s="167">
        <f t="shared" si="53"/>
        <v>857.16125</v>
      </c>
      <c r="F876" s="167">
        <f t="shared" si="53"/>
        <v>782.44374999999991</v>
      </c>
      <c r="G876" s="167">
        <f t="shared" si="53"/>
        <v>673.76374999999996</v>
      </c>
    </row>
    <row r="877" spans="1:7" hidden="1" x14ac:dyDescent="0.15">
      <c r="A877" s="25">
        <v>47</v>
      </c>
      <c r="B877" s="28"/>
      <c r="C877" s="167">
        <f t="shared" si="53"/>
        <v>960.3549999999999</v>
      </c>
      <c r="D877" s="167">
        <f t="shared" si="53"/>
        <v>940.49999999999989</v>
      </c>
      <c r="E877" s="167">
        <f t="shared" si="53"/>
        <v>886.94374999999991</v>
      </c>
      <c r="F877" s="167">
        <f t="shared" si="53"/>
        <v>808.30749999999989</v>
      </c>
      <c r="G877" s="167">
        <f t="shared" si="53"/>
        <v>699.1049999999999</v>
      </c>
    </row>
    <row r="878" spans="1:7" hidden="1" x14ac:dyDescent="0.15">
      <c r="A878" s="25">
        <v>48</v>
      </c>
      <c r="B878" s="28"/>
      <c r="C878" s="167">
        <f t="shared" si="53"/>
        <v>993.79499999999996</v>
      </c>
      <c r="D878" s="167">
        <f t="shared" si="53"/>
        <v>973.67874999999992</v>
      </c>
      <c r="E878" s="167">
        <f t="shared" si="53"/>
        <v>917.7712499999999</v>
      </c>
      <c r="F878" s="167">
        <f t="shared" si="53"/>
        <v>837.5675</v>
      </c>
      <c r="G878" s="167">
        <f t="shared" si="53"/>
        <v>724.96875</v>
      </c>
    </row>
    <row r="879" spans="1:7" hidden="1" x14ac:dyDescent="0.15">
      <c r="A879" s="25">
        <v>49</v>
      </c>
      <c r="B879" s="28"/>
      <c r="C879" s="167">
        <f t="shared" si="53"/>
        <v>1027.7574999999999</v>
      </c>
      <c r="D879" s="167">
        <f t="shared" si="53"/>
        <v>1007.3799999999999</v>
      </c>
      <c r="E879" s="167">
        <f t="shared" si="53"/>
        <v>948.33749999999998</v>
      </c>
      <c r="F879" s="167">
        <f t="shared" si="53"/>
        <v>865.78249999999991</v>
      </c>
      <c r="G879" s="167">
        <f t="shared" si="53"/>
        <v>751.61624999999992</v>
      </c>
    </row>
    <row r="880" spans="1:7" hidden="1" x14ac:dyDescent="0.15">
      <c r="A880" s="25">
        <v>50</v>
      </c>
      <c r="B880" s="28"/>
      <c r="C880" s="167">
        <f t="shared" si="53"/>
        <v>1060.93625</v>
      </c>
      <c r="D880" s="167">
        <f t="shared" si="53"/>
        <v>1040.0362499999999</v>
      </c>
      <c r="E880" s="167">
        <f t="shared" si="53"/>
        <v>980.20999999999992</v>
      </c>
      <c r="F880" s="167">
        <f t="shared" si="53"/>
        <v>893.99749999999995</v>
      </c>
      <c r="G880" s="167">
        <f t="shared" si="53"/>
        <v>777.74124999999992</v>
      </c>
    </row>
    <row r="881" spans="1:7" hidden="1" x14ac:dyDescent="0.15">
      <c r="A881" s="25">
        <v>51</v>
      </c>
      <c r="B881" s="28"/>
      <c r="C881" s="167">
        <f t="shared" ref="C881:G896" si="54">+C322*$M$4</f>
        <v>1094.37625</v>
      </c>
      <c r="D881" s="167">
        <f t="shared" si="54"/>
        <v>1072.6924999999999</v>
      </c>
      <c r="E881" s="167">
        <f t="shared" si="54"/>
        <v>1010.7762499999999</v>
      </c>
      <c r="F881" s="167">
        <f t="shared" si="54"/>
        <v>922.21249999999998</v>
      </c>
      <c r="G881" s="167">
        <f t="shared" si="54"/>
        <v>803.6049999999999</v>
      </c>
    </row>
    <row r="882" spans="1:7" hidden="1" x14ac:dyDescent="0.15">
      <c r="A882" s="25">
        <v>52</v>
      </c>
      <c r="B882" s="28"/>
      <c r="C882" s="167">
        <f t="shared" si="54"/>
        <v>1128.0774999999999</v>
      </c>
      <c r="D882" s="167">
        <f t="shared" si="54"/>
        <v>1105.3487499999999</v>
      </c>
      <c r="E882" s="167">
        <f t="shared" si="54"/>
        <v>1042.3874999999998</v>
      </c>
      <c r="F882" s="167">
        <f t="shared" si="54"/>
        <v>950.68874999999991</v>
      </c>
      <c r="G882" s="167">
        <f t="shared" si="54"/>
        <v>830.51374999999996</v>
      </c>
    </row>
    <row r="883" spans="1:7" hidden="1" x14ac:dyDescent="0.15">
      <c r="A883" s="25">
        <v>53</v>
      </c>
      <c r="B883" s="28"/>
      <c r="C883" s="167">
        <f t="shared" si="54"/>
        <v>1168.31</v>
      </c>
      <c r="D883" s="167">
        <f t="shared" si="54"/>
        <v>1144.5362499999999</v>
      </c>
      <c r="E883" s="167">
        <f t="shared" si="54"/>
        <v>1078.4399999999998</v>
      </c>
      <c r="F883" s="167">
        <f t="shared" si="54"/>
        <v>983.60624999999993</v>
      </c>
      <c r="G883" s="167">
        <f t="shared" si="54"/>
        <v>862.3862499999999</v>
      </c>
    </row>
    <row r="884" spans="1:7" hidden="1" x14ac:dyDescent="0.15">
      <c r="A884" s="25">
        <v>54</v>
      </c>
      <c r="B884" s="28"/>
      <c r="C884" s="167">
        <f t="shared" si="54"/>
        <v>1208.8037499999998</v>
      </c>
      <c r="D884" s="167">
        <f t="shared" si="54"/>
        <v>1183.7237499999999</v>
      </c>
      <c r="E884" s="167">
        <f t="shared" si="54"/>
        <v>1115.5374999999999</v>
      </c>
      <c r="F884" s="167">
        <f t="shared" si="54"/>
        <v>1017.3074999999999</v>
      </c>
      <c r="G884" s="167">
        <f t="shared" si="54"/>
        <v>895.0424999999999</v>
      </c>
    </row>
    <row r="885" spans="1:7" hidden="1" x14ac:dyDescent="0.15">
      <c r="A885" s="25">
        <v>55</v>
      </c>
      <c r="B885" s="28"/>
      <c r="C885" s="167">
        <f t="shared" si="54"/>
        <v>1248.2524999999998</v>
      </c>
      <c r="D885" s="167">
        <f t="shared" si="54"/>
        <v>1222.6499999999999</v>
      </c>
      <c r="E885" s="167">
        <f t="shared" si="54"/>
        <v>1152.37375</v>
      </c>
      <c r="F885" s="167">
        <f t="shared" si="54"/>
        <v>1050.4862499999999</v>
      </c>
      <c r="G885" s="167">
        <f t="shared" si="54"/>
        <v>927.43749999999989</v>
      </c>
    </row>
    <row r="886" spans="1:7" hidden="1" x14ac:dyDescent="0.15">
      <c r="A886" s="25">
        <v>56</v>
      </c>
      <c r="B886" s="28"/>
      <c r="C886" s="167">
        <f t="shared" si="54"/>
        <v>1287.7012499999998</v>
      </c>
      <c r="D886" s="167">
        <f t="shared" si="54"/>
        <v>1262.3599999999999</v>
      </c>
      <c r="E886" s="167">
        <f t="shared" si="54"/>
        <v>1189.2099999999998</v>
      </c>
      <c r="F886" s="167">
        <f t="shared" si="54"/>
        <v>1083.665</v>
      </c>
      <c r="G886" s="167">
        <f t="shared" si="54"/>
        <v>959.04874999999993</v>
      </c>
    </row>
    <row r="887" spans="1:7" hidden="1" x14ac:dyDescent="0.15">
      <c r="A887" s="25">
        <v>57</v>
      </c>
      <c r="B887" s="28"/>
      <c r="C887" s="167">
        <f t="shared" si="54"/>
        <v>1327.6724999999999</v>
      </c>
      <c r="D887" s="167">
        <f t="shared" si="54"/>
        <v>1300.7637499999998</v>
      </c>
      <c r="E887" s="167">
        <f t="shared" si="54"/>
        <v>1227.0912499999999</v>
      </c>
      <c r="F887" s="167">
        <f t="shared" si="54"/>
        <v>1117.8887499999998</v>
      </c>
      <c r="G887" s="167">
        <f t="shared" si="54"/>
        <v>991.44374999999991</v>
      </c>
    </row>
    <row r="888" spans="1:7" hidden="1" x14ac:dyDescent="0.15">
      <c r="A888" s="25">
        <v>58</v>
      </c>
      <c r="B888" s="28"/>
      <c r="C888" s="167">
        <f t="shared" si="54"/>
        <v>1374.6975</v>
      </c>
      <c r="D888" s="167">
        <f t="shared" si="54"/>
        <v>1345.4375</v>
      </c>
      <c r="E888" s="167">
        <f t="shared" si="54"/>
        <v>1265.4949999999999</v>
      </c>
      <c r="F888" s="167">
        <f t="shared" si="54"/>
        <v>1156.8149999999998</v>
      </c>
      <c r="G888" s="167">
        <f t="shared" si="54"/>
        <v>1034.0274999999999</v>
      </c>
    </row>
    <row r="889" spans="1:7" hidden="1" x14ac:dyDescent="0.15">
      <c r="A889" s="25">
        <v>59</v>
      </c>
      <c r="B889" s="28"/>
      <c r="C889" s="167">
        <f t="shared" si="54"/>
        <v>1420.155</v>
      </c>
      <c r="D889" s="167">
        <f t="shared" si="54"/>
        <v>1391.4175</v>
      </c>
      <c r="E889" s="167">
        <f t="shared" si="54"/>
        <v>1304.1599999999999</v>
      </c>
      <c r="F889" s="167">
        <f t="shared" si="54"/>
        <v>1195.21875</v>
      </c>
      <c r="G889" s="167">
        <f t="shared" si="54"/>
        <v>1075.8274999999999</v>
      </c>
    </row>
    <row r="890" spans="1:7" hidden="1" x14ac:dyDescent="0.15">
      <c r="A890" s="25">
        <v>60</v>
      </c>
      <c r="B890" s="28"/>
      <c r="C890" s="167">
        <f t="shared" si="54"/>
        <v>1466.39625</v>
      </c>
      <c r="D890" s="167">
        <f t="shared" si="54"/>
        <v>1435.83</v>
      </c>
      <c r="E890" s="167">
        <f t="shared" si="54"/>
        <v>1341.78</v>
      </c>
      <c r="F890" s="167">
        <f t="shared" si="54"/>
        <v>1234.40625</v>
      </c>
      <c r="G890" s="167">
        <f t="shared" si="54"/>
        <v>1117.6274999999998</v>
      </c>
    </row>
    <row r="891" spans="1:7" hidden="1" x14ac:dyDescent="0.15">
      <c r="A891" s="25">
        <v>61</v>
      </c>
      <c r="B891" s="28"/>
      <c r="C891" s="167">
        <f t="shared" si="54"/>
        <v>1520.9974999999999</v>
      </c>
      <c r="D891" s="167">
        <f t="shared" si="54"/>
        <v>1491.4762499999999</v>
      </c>
      <c r="E891" s="167">
        <f t="shared" si="54"/>
        <v>1400.3</v>
      </c>
      <c r="F891" s="167">
        <f t="shared" si="54"/>
        <v>1281.1699999999998</v>
      </c>
      <c r="G891" s="167">
        <f t="shared" si="54"/>
        <v>1159.4275</v>
      </c>
    </row>
    <row r="892" spans="1:7" hidden="1" x14ac:dyDescent="0.15">
      <c r="A892" s="25">
        <v>62</v>
      </c>
      <c r="B892" s="28"/>
      <c r="C892" s="167">
        <f t="shared" si="54"/>
        <v>1589.70625</v>
      </c>
      <c r="D892" s="167">
        <f t="shared" si="54"/>
        <v>1557.5725</v>
      </c>
      <c r="E892" s="167">
        <f t="shared" si="54"/>
        <v>1468.2249999999999</v>
      </c>
      <c r="F892" s="167">
        <f t="shared" si="54"/>
        <v>1338.645</v>
      </c>
      <c r="G892" s="167">
        <f t="shared" si="54"/>
        <v>1211.41625</v>
      </c>
    </row>
    <row r="893" spans="1:7" hidden="1" x14ac:dyDescent="0.15">
      <c r="A893" s="25">
        <v>63</v>
      </c>
      <c r="B893" s="28"/>
      <c r="C893" s="167">
        <f t="shared" si="54"/>
        <v>1672</v>
      </c>
      <c r="D893" s="167">
        <f t="shared" si="54"/>
        <v>1638.0374999999999</v>
      </c>
      <c r="E893" s="167">
        <f t="shared" si="54"/>
        <v>1544.51</v>
      </c>
      <c r="F893" s="167">
        <f t="shared" si="54"/>
        <v>1407.615</v>
      </c>
      <c r="G893" s="167">
        <f t="shared" si="54"/>
        <v>1273.855</v>
      </c>
    </row>
    <row r="894" spans="1:7" hidden="1" x14ac:dyDescent="0.15">
      <c r="A894" s="25">
        <v>64</v>
      </c>
      <c r="B894" s="28"/>
      <c r="C894" s="167">
        <f t="shared" si="54"/>
        <v>1767.8787499999999</v>
      </c>
      <c r="D894" s="167">
        <f t="shared" si="54"/>
        <v>1732.3487499999999</v>
      </c>
      <c r="E894" s="167">
        <f t="shared" si="54"/>
        <v>1632.8125</v>
      </c>
      <c r="F894" s="167">
        <f t="shared" si="54"/>
        <v>1488.08</v>
      </c>
      <c r="G894" s="167">
        <f t="shared" si="54"/>
        <v>1346.7437499999999</v>
      </c>
    </row>
    <row r="895" spans="1:7" hidden="1" x14ac:dyDescent="0.15">
      <c r="A895" s="25">
        <v>65</v>
      </c>
      <c r="B895" s="28"/>
      <c r="C895" s="167">
        <f t="shared" si="54"/>
        <v>1883.3512499999999</v>
      </c>
      <c r="D895" s="167">
        <f t="shared" si="54"/>
        <v>1845.4699999999998</v>
      </c>
      <c r="E895" s="167">
        <f t="shared" si="54"/>
        <v>1738.6187499999999</v>
      </c>
      <c r="F895" s="167">
        <f t="shared" si="54"/>
        <v>1586.0487499999999</v>
      </c>
      <c r="G895" s="167">
        <f t="shared" si="54"/>
        <v>1447.3249999999998</v>
      </c>
    </row>
    <row r="896" spans="1:7" hidden="1" x14ac:dyDescent="0.15">
      <c r="A896" s="25">
        <v>66</v>
      </c>
      <c r="B896" s="28"/>
      <c r="C896" s="167">
        <f t="shared" si="54"/>
        <v>2018.9399999999998</v>
      </c>
      <c r="D896" s="167">
        <f t="shared" si="54"/>
        <v>1978.7074999999998</v>
      </c>
      <c r="E896" s="167">
        <f t="shared" si="54"/>
        <v>1865.0637499999998</v>
      </c>
      <c r="F896" s="167">
        <f t="shared" si="54"/>
        <v>1700.99875</v>
      </c>
      <c r="G896" s="167">
        <f t="shared" si="54"/>
        <v>1563.8425</v>
      </c>
    </row>
    <row r="897" spans="1:7" hidden="1" x14ac:dyDescent="0.15">
      <c r="A897" s="25">
        <v>67</v>
      </c>
      <c r="B897" s="28"/>
      <c r="C897" s="167">
        <f t="shared" ref="C897:G912" si="55">+C338*$M$4</f>
        <v>2179.6087499999999</v>
      </c>
      <c r="D897" s="167">
        <f t="shared" si="55"/>
        <v>2135.71875</v>
      </c>
      <c r="E897" s="167">
        <f t="shared" si="55"/>
        <v>2013.1924999999999</v>
      </c>
      <c r="F897" s="167">
        <f t="shared" si="55"/>
        <v>1835.5424999999998</v>
      </c>
      <c r="G897" s="167">
        <f t="shared" si="55"/>
        <v>1688.9812499999998</v>
      </c>
    </row>
    <row r="898" spans="1:7" hidden="1" x14ac:dyDescent="0.15">
      <c r="A898" s="25">
        <v>68</v>
      </c>
      <c r="B898" s="28"/>
      <c r="C898" s="167">
        <f t="shared" si="55"/>
        <v>2365.0962500000001</v>
      </c>
      <c r="D898" s="167">
        <f t="shared" si="55"/>
        <v>2316.7649999999999</v>
      </c>
      <c r="E898" s="167">
        <f t="shared" si="55"/>
        <v>2183.5274999999997</v>
      </c>
      <c r="F898" s="167">
        <f t="shared" si="55"/>
        <v>1991.7699999999998</v>
      </c>
      <c r="G898" s="167">
        <f t="shared" si="55"/>
        <v>1832.1462499999998</v>
      </c>
    </row>
    <row r="899" spans="1:7" hidden="1" x14ac:dyDescent="0.15">
      <c r="A899" s="25">
        <v>69</v>
      </c>
      <c r="B899" s="28"/>
      <c r="C899" s="167">
        <f t="shared" si="55"/>
        <v>2580.36625</v>
      </c>
      <c r="D899" s="167">
        <f t="shared" si="55"/>
        <v>2529.4224999999997</v>
      </c>
      <c r="E899" s="167">
        <f t="shared" si="55"/>
        <v>2383.90625</v>
      </c>
      <c r="F899" s="167">
        <f t="shared" si="55"/>
        <v>2173.0774999999999</v>
      </c>
      <c r="G899" s="167">
        <f t="shared" si="55"/>
        <v>2000.3912499999999</v>
      </c>
    </row>
    <row r="900" spans="1:7" hidden="1" x14ac:dyDescent="0.15">
      <c r="A900" s="25">
        <v>70</v>
      </c>
      <c r="B900" s="28"/>
      <c r="C900" s="167">
        <f t="shared" si="55"/>
        <v>2830.3824999999997</v>
      </c>
      <c r="D900" s="167">
        <f t="shared" si="55"/>
        <v>2773.43</v>
      </c>
      <c r="E900" s="167">
        <f t="shared" si="55"/>
        <v>2591.6</v>
      </c>
      <c r="F900" s="167">
        <f t="shared" si="55"/>
        <v>2383.90625</v>
      </c>
      <c r="G900" s="167">
        <f t="shared" si="55"/>
        <v>2225.85</v>
      </c>
    </row>
    <row r="901" spans="1:7" hidden="1" x14ac:dyDescent="0.15">
      <c r="A901" s="25">
        <v>71</v>
      </c>
      <c r="B901" s="28"/>
      <c r="C901" s="167">
        <f t="shared" si="55"/>
        <v>3117.4962499999997</v>
      </c>
      <c r="D901" s="167">
        <f t="shared" si="55"/>
        <v>3054.2737499999998</v>
      </c>
      <c r="E901" s="167">
        <f t="shared" si="55"/>
        <v>2877.93</v>
      </c>
      <c r="F901" s="167">
        <f t="shared" si="55"/>
        <v>2624.5174999999999</v>
      </c>
      <c r="G901" s="167">
        <f t="shared" si="55"/>
        <v>2451.0474999999997</v>
      </c>
    </row>
    <row r="902" spans="1:7" hidden="1" x14ac:dyDescent="0.15">
      <c r="A902" s="25">
        <v>72</v>
      </c>
      <c r="B902" s="28"/>
      <c r="C902" s="167">
        <f t="shared" si="55"/>
        <v>3448.7612499999996</v>
      </c>
      <c r="D902" s="167">
        <f t="shared" si="55"/>
        <v>3378.7462499999997</v>
      </c>
      <c r="E902" s="167">
        <f t="shared" si="55"/>
        <v>3184.6374999999998</v>
      </c>
      <c r="F902" s="167">
        <f t="shared" si="55"/>
        <v>2904.3162499999999</v>
      </c>
      <c r="G902" s="167">
        <f t="shared" si="55"/>
        <v>2713.6037499999998</v>
      </c>
    </row>
    <row r="903" spans="1:7" hidden="1" x14ac:dyDescent="0.15">
      <c r="A903" s="25">
        <v>73</v>
      </c>
      <c r="B903" s="28"/>
      <c r="C903" s="167">
        <f t="shared" si="55"/>
        <v>3829.6637499999997</v>
      </c>
      <c r="D903" s="167">
        <f t="shared" si="55"/>
        <v>3751.5499999999997</v>
      </c>
      <c r="E903" s="167">
        <f t="shared" si="55"/>
        <v>3537.5862499999998</v>
      </c>
      <c r="F903" s="167">
        <f t="shared" si="55"/>
        <v>3224.87</v>
      </c>
      <c r="G903" s="167">
        <f t="shared" si="55"/>
        <v>3011.4287499999996</v>
      </c>
    </row>
    <row r="904" spans="1:7" hidden="1" x14ac:dyDescent="0.15">
      <c r="A904" s="25">
        <v>74</v>
      </c>
      <c r="B904" s="28"/>
      <c r="C904" s="167">
        <f t="shared" si="55"/>
        <v>4269.6087499999994</v>
      </c>
      <c r="D904" s="167">
        <f t="shared" si="55"/>
        <v>4182.8737499999997</v>
      </c>
      <c r="E904" s="167">
        <f t="shared" si="55"/>
        <v>3943.3074999999999</v>
      </c>
      <c r="F904" s="167">
        <f t="shared" si="55"/>
        <v>3595.3224999999998</v>
      </c>
      <c r="G904" s="167">
        <f t="shared" si="55"/>
        <v>3358.8912499999997</v>
      </c>
    </row>
    <row r="905" spans="1:7" hidden="1" x14ac:dyDescent="0.15">
      <c r="A905" s="25">
        <v>75</v>
      </c>
      <c r="B905" s="28"/>
      <c r="C905" s="167">
        <f t="shared" si="55"/>
        <v>4773.82125</v>
      </c>
      <c r="D905" s="167">
        <f t="shared" si="55"/>
        <v>4677.9425000000001</v>
      </c>
      <c r="E905" s="167">
        <f t="shared" si="55"/>
        <v>4391.3512499999997</v>
      </c>
      <c r="F905" s="167">
        <f t="shared" si="55"/>
        <v>4020.1149999999998</v>
      </c>
      <c r="G905" s="167">
        <f t="shared" si="55"/>
        <v>3776.8912499999997</v>
      </c>
    </row>
    <row r="906" spans="1:7" hidden="1" x14ac:dyDescent="0.15">
      <c r="A906" s="25">
        <v>76</v>
      </c>
      <c r="B906" s="28"/>
      <c r="C906" s="167">
        <f t="shared" si="55"/>
        <v>5352.7512499999993</v>
      </c>
      <c r="D906" s="167">
        <f t="shared" si="55"/>
        <v>5245.11625</v>
      </c>
      <c r="E906" s="167">
        <f t="shared" si="55"/>
        <v>4939.4537499999997</v>
      </c>
      <c r="F906" s="167">
        <f t="shared" si="55"/>
        <v>4507.3462499999996</v>
      </c>
      <c r="G906" s="167">
        <f t="shared" si="55"/>
        <v>4236.6912499999999</v>
      </c>
    </row>
    <row r="907" spans="1:7" hidden="1" x14ac:dyDescent="0.15">
      <c r="A907" s="25">
        <v>77</v>
      </c>
      <c r="B907" s="28"/>
      <c r="C907" s="167">
        <f t="shared" si="55"/>
        <v>6012.4074999999993</v>
      </c>
      <c r="D907" s="167">
        <f t="shared" si="55"/>
        <v>5891.4487499999996</v>
      </c>
      <c r="E907" s="167">
        <f t="shared" si="55"/>
        <v>5552.6075000000001</v>
      </c>
      <c r="F907" s="167">
        <f t="shared" si="55"/>
        <v>5063.2862500000001</v>
      </c>
      <c r="G907" s="167">
        <f t="shared" si="55"/>
        <v>4757.8849999999993</v>
      </c>
    </row>
    <row r="908" spans="1:7" hidden="1" x14ac:dyDescent="0.15">
      <c r="A908" s="25">
        <v>78</v>
      </c>
      <c r="B908" s="28"/>
      <c r="C908" s="167">
        <f t="shared" si="55"/>
        <v>6755.6637499999997</v>
      </c>
      <c r="D908" s="167">
        <f t="shared" si="55"/>
        <v>6618.5074999999997</v>
      </c>
      <c r="E908" s="167">
        <f t="shared" si="55"/>
        <v>6238.65</v>
      </c>
      <c r="F908" s="167">
        <f t="shared" si="55"/>
        <v>5687.4124999999995</v>
      </c>
      <c r="G908" s="167">
        <f t="shared" si="55"/>
        <v>5345.9587499999998</v>
      </c>
    </row>
    <row r="909" spans="1:7" hidden="1" x14ac:dyDescent="0.15">
      <c r="A909" s="25">
        <v>79</v>
      </c>
      <c r="B909" s="28"/>
      <c r="C909" s="167">
        <f t="shared" si="55"/>
        <v>7590.0962499999996</v>
      </c>
      <c r="D909" s="167">
        <f t="shared" si="55"/>
        <v>7437.5262499999999</v>
      </c>
      <c r="E909" s="167">
        <f t="shared" si="55"/>
        <v>7010.1212499999992</v>
      </c>
      <c r="F909" s="167">
        <f t="shared" si="55"/>
        <v>6391.4812499999998</v>
      </c>
      <c r="G909" s="167">
        <f t="shared" si="55"/>
        <v>6006.3987499999994</v>
      </c>
    </row>
    <row r="910" spans="1:7" hidden="1" x14ac:dyDescent="0.15">
      <c r="A910" s="25">
        <v>80</v>
      </c>
      <c r="B910" s="28" t="s">
        <v>3</v>
      </c>
      <c r="C910" s="167">
        <f t="shared" si="55"/>
        <v>8589.1162499999991</v>
      </c>
      <c r="D910" s="167">
        <f t="shared" si="55"/>
        <v>8415.6462499999998</v>
      </c>
      <c r="E910" s="167">
        <f t="shared" si="55"/>
        <v>7931.2887499999997</v>
      </c>
      <c r="F910" s="167">
        <f t="shared" si="55"/>
        <v>7232.9674999999997</v>
      </c>
      <c r="G910" s="167">
        <f t="shared" si="55"/>
        <v>6796.4187499999998</v>
      </c>
    </row>
    <row r="911" spans="1:7" hidden="1" x14ac:dyDescent="0.15">
      <c r="A911" s="25">
        <v>1</v>
      </c>
      <c r="B911" s="28" t="s">
        <v>4</v>
      </c>
      <c r="C911" s="167">
        <f t="shared" si="55"/>
        <v>253.67374999999998</v>
      </c>
      <c r="D911" s="167">
        <f t="shared" si="55"/>
        <v>249.23249999999999</v>
      </c>
      <c r="E911" s="167">
        <f t="shared" si="55"/>
        <v>234.07999999999998</v>
      </c>
      <c r="F911" s="167">
        <f t="shared" si="55"/>
        <v>213.70249999999999</v>
      </c>
      <c r="G911" s="167">
        <f t="shared" si="55"/>
        <v>127.22874999999999</v>
      </c>
    </row>
    <row r="912" spans="1:7" hidden="1" x14ac:dyDescent="0.15">
      <c r="A912" s="25">
        <v>2</v>
      </c>
      <c r="B912" s="28" t="s">
        <v>1</v>
      </c>
      <c r="C912" s="167">
        <f t="shared" si="55"/>
        <v>427.40499999999997</v>
      </c>
      <c r="D912" s="167">
        <f t="shared" si="55"/>
        <v>419.5675</v>
      </c>
      <c r="E912" s="167">
        <f t="shared" si="55"/>
        <v>395.01</v>
      </c>
      <c r="F912" s="167">
        <f t="shared" si="55"/>
        <v>360.52499999999998</v>
      </c>
      <c r="G912" s="167">
        <f t="shared" si="55"/>
        <v>187.57749999999999</v>
      </c>
    </row>
    <row r="913" spans="1:9" ht="14" hidden="1" thickBot="1" x14ac:dyDescent="0.2">
      <c r="A913" s="29">
        <v>3</v>
      </c>
      <c r="B913" s="30" t="s">
        <v>5</v>
      </c>
      <c r="C913" s="167">
        <f t="shared" ref="C913:G913" si="56">+C354*$M$4</f>
        <v>628.30624999999998</v>
      </c>
      <c r="D913" s="167">
        <f t="shared" si="56"/>
        <v>615.505</v>
      </c>
      <c r="E913" s="167">
        <f t="shared" si="56"/>
        <v>579.45249999999999</v>
      </c>
      <c r="F913" s="167">
        <f t="shared" si="56"/>
        <v>529.03125</v>
      </c>
      <c r="G913" s="167">
        <f t="shared" si="56"/>
        <v>270.65499999999997</v>
      </c>
    </row>
    <row r="915" spans="1:9" ht="14" hidden="1" thickBot="1" x14ac:dyDescent="0.2"/>
    <row r="916" spans="1:9" ht="18" hidden="1" x14ac:dyDescent="0.2">
      <c r="A916" s="443" t="s">
        <v>187</v>
      </c>
      <c r="B916" s="444"/>
      <c r="C916" s="444"/>
      <c r="D916" s="444"/>
      <c r="E916" s="444"/>
      <c r="F916" s="444"/>
      <c r="G916" s="445"/>
    </row>
    <row r="917" spans="1:9" ht="18" hidden="1" x14ac:dyDescent="0.2">
      <c r="A917" s="437" t="s">
        <v>12</v>
      </c>
      <c r="B917" s="438"/>
      <c r="C917" s="438"/>
      <c r="D917" s="438"/>
      <c r="E917" s="438"/>
      <c r="F917" s="438"/>
      <c r="G917" s="439"/>
    </row>
    <row r="918" spans="1:9" hidden="1" x14ac:dyDescent="0.15">
      <c r="A918" s="440" t="s">
        <v>0</v>
      </c>
      <c r="B918" s="441"/>
      <c r="C918" s="441"/>
      <c r="D918" s="441"/>
      <c r="E918" s="441"/>
      <c r="F918" s="441"/>
      <c r="G918" s="442"/>
    </row>
    <row r="919" spans="1:9" hidden="1" x14ac:dyDescent="0.15">
      <c r="A919" s="25" t="s">
        <v>2</v>
      </c>
      <c r="B919" s="26" t="s">
        <v>2</v>
      </c>
      <c r="C919" s="247" t="s">
        <v>47</v>
      </c>
      <c r="D919" s="247" t="s">
        <v>48</v>
      </c>
      <c r="E919" s="247" t="s">
        <v>49</v>
      </c>
      <c r="F919" s="247" t="s">
        <v>50</v>
      </c>
      <c r="G919" s="248" t="s">
        <v>51</v>
      </c>
      <c r="H919" s="247" t="s">
        <v>50</v>
      </c>
      <c r="I919" s="247" t="s">
        <v>51</v>
      </c>
    </row>
    <row r="920" spans="1:9" ht="14" hidden="1" x14ac:dyDescent="0.15">
      <c r="A920" s="25">
        <v>18</v>
      </c>
      <c r="B920" s="28"/>
      <c r="C920" s="246">
        <v>2365</v>
      </c>
      <c r="D920" s="246">
        <v>2059</v>
      </c>
      <c r="E920" s="246">
        <v>1766</v>
      </c>
      <c r="F920" s="246">
        <v>1231</v>
      </c>
      <c r="G920" s="246">
        <v>677</v>
      </c>
      <c r="H920" s="246">
        <v>404</v>
      </c>
      <c r="I920" s="246">
        <v>237</v>
      </c>
    </row>
    <row r="921" spans="1:9" ht="14" hidden="1" x14ac:dyDescent="0.15">
      <c r="A921" s="25">
        <v>19</v>
      </c>
      <c r="B921" s="28"/>
      <c r="C921" s="246">
        <v>2404</v>
      </c>
      <c r="D921" s="246">
        <v>2095</v>
      </c>
      <c r="E921" s="246">
        <v>1766</v>
      </c>
      <c r="F921" s="246">
        <v>1231</v>
      </c>
      <c r="G921" s="246">
        <v>682</v>
      </c>
      <c r="H921" s="246">
        <v>409</v>
      </c>
      <c r="I921" s="246">
        <v>241</v>
      </c>
    </row>
    <row r="922" spans="1:9" ht="14" hidden="1" x14ac:dyDescent="0.15">
      <c r="A922" s="25">
        <v>20</v>
      </c>
      <c r="B922" s="28"/>
      <c r="C922" s="246">
        <v>2445</v>
      </c>
      <c r="D922" s="246">
        <v>2128</v>
      </c>
      <c r="E922" s="246">
        <v>1766</v>
      </c>
      <c r="F922" s="246">
        <v>1234</v>
      </c>
      <c r="G922" s="246">
        <v>689</v>
      </c>
      <c r="H922" s="246">
        <v>415</v>
      </c>
      <c r="I922" s="246">
        <v>246</v>
      </c>
    </row>
    <row r="923" spans="1:9" ht="14" hidden="1" x14ac:dyDescent="0.15">
      <c r="A923" s="25">
        <v>21</v>
      </c>
      <c r="B923" s="28"/>
      <c r="C923" s="246">
        <v>2491</v>
      </c>
      <c r="D923" s="246">
        <v>2167</v>
      </c>
      <c r="E923" s="246">
        <v>1766</v>
      </c>
      <c r="F923" s="246">
        <v>1240</v>
      </c>
      <c r="G923" s="246">
        <v>697</v>
      </c>
      <c r="H923" s="246">
        <v>423</v>
      </c>
      <c r="I923" s="246">
        <v>252</v>
      </c>
    </row>
    <row r="924" spans="1:9" ht="14" hidden="1" x14ac:dyDescent="0.15">
      <c r="A924" s="25">
        <v>22</v>
      </c>
      <c r="B924" s="28"/>
      <c r="C924" s="246">
        <v>2533</v>
      </c>
      <c r="D924" s="246">
        <v>2202</v>
      </c>
      <c r="E924" s="246">
        <v>1770</v>
      </c>
      <c r="F924" s="246">
        <v>1249</v>
      </c>
      <c r="G924" s="246">
        <v>707</v>
      </c>
      <c r="H924" s="246">
        <v>431</v>
      </c>
      <c r="I924" s="246">
        <v>259</v>
      </c>
    </row>
    <row r="925" spans="1:9" ht="14" hidden="1" x14ac:dyDescent="0.15">
      <c r="A925" s="25">
        <v>23</v>
      </c>
      <c r="B925" s="28"/>
      <c r="C925" s="246">
        <v>2574</v>
      </c>
      <c r="D925" s="246">
        <v>2237</v>
      </c>
      <c r="E925" s="246">
        <v>1780</v>
      </c>
      <c r="F925" s="246">
        <v>1261</v>
      </c>
      <c r="G925" s="246">
        <v>718</v>
      </c>
      <c r="H925" s="246">
        <v>440</v>
      </c>
      <c r="I925" s="246">
        <v>266</v>
      </c>
    </row>
    <row r="926" spans="1:9" ht="14" hidden="1" x14ac:dyDescent="0.15">
      <c r="A926" s="25">
        <v>24</v>
      </c>
      <c r="B926" s="28"/>
      <c r="C926" s="246">
        <v>2617</v>
      </c>
      <c r="D926" s="246">
        <v>2274</v>
      </c>
      <c r="E926" s="246">
        <v>1793</v>
      </c>
      <c r="F926" s="246">
        <v>1276</v>
      </c>
      <c r="G926" s="246">
        <v>731</v>
      </c>
      <c r="H926" s="246">
        <v>451</v>
      </c>
      <c r="I926" s="246">
        <v>275</v>
      </c>
    </row>
    <row r="927" spans="1:9" ht="14" hidden="1" x14ac:dyDescent="0.15">
      <c r="A927" s="25">
        <v>25</v>
      </c>
      <c r="B927" s="28"/>
      <c r="C927" s="246">
        <v>2657</v>
      </c>
      <c r="D927" s="246">
        <v>2313</v>
      </c>
      <c r="E927" s="246">
        <v>1811</v>
      </c>
      <c r="F927" s="246">
        <v>1293</v>
      </c>
      <c r="G927" s="246">
        <v>745</v>
      </c>
      <c r="H927" s="246">
        <v>462</v>
      </c>
      <c r="I927" s="246">
        <v>283</v>
      </c>
    </row>
    <row r="928" spans="1:9" ht="14" hidden="1" x14ac:dyDescent="0.15">
      <c r="A928" s="25">
        <v>26</v>
      </c>
      <c r="B928" s="28"/>
      <c r="C928" s="246">
        <v>2700</v>
      </c>
      <c r="D928" s="246">
        <v>2348</v>
      </c>
      <c r="E928" s="246">
        <v>1834</v>
      </c>
      <c r="F928" s="246">
        <v>1315</v>
      </c>
      <c r="G928" s="246">
        <v>763</v>
      </c>
      <c r="H928" s="246">
        <v>475</v>
      </c>
      <c r="I928" s="246">
        <v>292</v>
      </c>
    </row>
    <row r="929" spans="1:9" ht="14" hidden="1" x14ac:dyDescent="0.15">
      <c r="A929" s="25">
        <v>27</v>
      </c>
      <c r="B929" s="28"/>
      <c r="C929" s="246">
        <v>2741</v>
      </c>
      <c r="D929" s="246">
        <v>2383</v>
      </c>
      <c r="E929" s="246">
        <v>1861</v>
      </c>
      <c r="F929" s="246">
        <v>1340</v>
      </c>
      <c r="G929" s="246">
        <v>781</v>
      </c>
      <c r="H929" s="246">
        <v>490</v>
      </c>
      <c r="I929" s="246">
        <v>304</v>
      </c>
    </row>
    <row r="930" spans="1:9" ht="14" hidden="1" x14ac:dyDescent="0.15">
      <c r="A930" s="25">
        <v>28</v>
      </c>
      <c r="B930" s="28"/>
      <c r="C930" s="246">
        <v>2793</v>
      </c>
      <c r="D930" s="246">
        <v>2425</v>
      </c>
      <c r="E930" s="246">
        <v>1893</v>
      </c>
      <c r="F930" s="246">
        <v>1369</v>
      </c>
      <c r="G930" s="246">
        <v>802</v>
      </c>
      <c r="H930" s="246">
        <v>506</v>
      </c>
      <c r="I930" s="246">
        <v>315</v>
      </c>
    </row>
    <row r="931" spans="1:9" ht="14" hidden="1" x14ac:dyDescent="0.15">
      <c r="A931" s="25">
        <v>29</v>
      </c>
      <c r="B931" s="28"/>
      <c r="C931" s="246">
        <v>2841</v>
      </c>
      <c r="D931" s="246">
        <v>2473</v>
      </c>
      <c r="E931" s="246">
        <v>1931</v>
      </c>
      <c r="F931" s="246">
        <v>1401</v>
      </c>
      <c r="G931" s="246">
        <v>827</v>
      </c>
      <c r="H931" s="246">
        <v>522</v>
      </c>
      <c r="I931" s="246">
        <v>328</v>
      </c>
    </row>
    <row r="932" spans="1:9" ht="14" hidden="1" x14ac:dyDescent="0.15">
      <c r="A932" s="25">
        <v>30</v>
      </c>
      <c r="B932" s="28"/>
      <c r="C932" s="246">
        <v>2890</v>
      </c>
      <c r="D932" s="246">
        <v>2516</v>
      </c>
      <c r="E932" s="246">
        <v>1975</v>
      </c>
      <c r="F932" s="246">
        <v>1437</v>
      </c>
      <c r="G932" s="246">
        <v>852</v>
      </c>
      <c r="H932" s="246">
        <v>542</v>
      </c>
      <c r="I932" s="246">
        <v>342</v>
      </c>
    </row>
    <row r="933" spans="1:9" ht="14" hidden="1" x14ac:dyDescent="0.15">
      <c r="A933" s="25">
        <v>31</v>
      </c>
      <c r="B933" s="28"/>
      <c r="C933" s="246">
        <v>2939</v>
      </c>
      <c r="D933" s="246">
        <v>2558</v>
      </c>
      <c r="E933" s="246">
        <v>2023</v>
      </c>
      <c r="F933" s="246">
        <v>1478</v>
      </c>
      <c r="G933" s="246">
        <v>880</v>
      </c>
      <c r="H933" s="246">
        <v>563</v>
      </c>
      <c r="I933" s="246">
        <v>357</v>
      </c>
    </row>
    <row r="934" spans="1:9" ht="14" hidden="1" x14ac:dyDescent="0.15">
      <c r="A934" s="25">
        <v>32</v>
      </c>
      <c r="B934" s="28"/>
      <c r="C934" s="246">
        <v>2990</v>
      </c>
      <c r="D934" s="246">
        <v>2597</v>
      </c>
      <c r="E934" s="246">
        <v>2077</v>
      </c>
      <c r="F934" s="246">
        <v>1523</v>
      </c>
      <c r="G934" s="246">
        <v>912</v>
      </c>
      <c r="H934" s="246">
        <v>585</v>
      </c>
      <c r="I934" s="246">
        <v>374</v>
      </c>
    </row>
    <row r="935" spans="1:9" ht="14" hidden="1" x14ac:dyDescent="0.15">
      <c r="A935" s="25">
        <v>33</v>
      </c>
      <c r="B935" s="28"/>
      <c r="C935" s="246">
        <v>3071</v>
      </c>
      <c r="D935" s="246">
        <v>2672</v>
      </c>
      <c r="E935" s="246">
        <v>2138</v>
      </c>
      <c r="F935" s="246">
        <v>1573</v>
      </c>
      <c r="G935" s="246">
        <v>946</v>
      </c>
      <c r="H935" s="246">
        <v>611</v>
      </c>
      <c r="I935" s="246">
        <v>392</v>
      </c>
    </row>
    <row r="936" spans="1:9" s="9" customFormat="1" ht="14" hidden="1" x14ac:dyDescent="0.15">
      <c r="A936" s="25">
        <v>34</v>
      </c>
      <c r="B936" s="28"/>
      <c r="C936" s="246">
        <v>3153</v>
      </c>
      <c r="D936" s="246">
        <v>2741</v>
      </c>
      <c r="E936" s="246">
        <v>2206</v>
      </c>
      <c r="F936" s="246">
        <v>1628</v>
      </c>
      <c r="G936" s="246">
        <v>985</v>
      </c>
      <c r="H936" s="246">
        <v>638</v>
      </c>
      <c r="I936" s="246">
        <v>412</v>
      </c>
    </row>
    <row r="937" spans="1:9" ht="14" hidden="1" x14ac:dyDescent="0.15">
      <c r="A937" s="25">
        <v>35</v>
      </c>
      <c r="B937" s="28"/>
      <c r="C937" s="246">
        <v>3234</v>
      </c>
      <c r="D937" s="246">
        <v>2812</v>
      </c>
      <c r="E937" s="246">
        <v>2280</v>
      </c>
      <c r="F937" s="246">
        <v>1688</v>
      </c>
      <c r="G937" s="246">
        <v>1026</v>
      </c>
      <c r="H937" s="246">
        <v>667</v>
      </c>
      <c r="I937" s="246">
        <v>433</v>
      </c>
    </row>
    <row r="938" spans="1:9" ht="14" hidden="1" x14ac:dyDescent="0.15">
      <c r="A938" s="25">
        <v>36</v>
      </c>
      <c r="B938" s="28"/>
      <c r="C938" s="246">
        <v>3315</v>
      </c>
      <c r="D938" s="246">
        <v>2884</v>
      </c>
      <c r="E938" s="246">
        <v>2361</v>
      </c>
      <c r="F938" s="246">
        <v>1753</v>
      </c>
      <c r="G938" s="246">
        <v>1071</v>
      </c>
      <c r="H938" s="246">
        <v>700</v>
      </c>
      <c r="I938" s="246">
        <v>457</v>
      </c>
    </row>
    <row r="939" spans="1:9" ht="14" hidden="1" x14ac:dyDescent="0.15">
      <c r="A939" s="25">
        <v>37</v>
      </c>
      <c r="B939" s="28"/>
      <c r="C939" s="246">
        <v>3399</v>
      </c>
      <c r="D939" s="246">
        <v>2956</v>
      </c>
      <c r="E939" s="246">
        <v>2450</v>
      </c>
      <c r="F939" s="246">
        <v>1824</v>
      </c>
      <c r="G939" s="246">
        <v>1120</v>
      </c>
      <c r="H939" s="246">
        <v>735</v>
      </c>
      <c r="I939" s="246">
        <v>482</v>
      </c>
    </row>
    <row r="940" spans="1:9" ht="14" hidden="1" x14ac:dyDescent="0.15">
      <c r="A940" s="25">
        <v>38</v>
      </c>
      <c r="B940" s="28"/>
      <c r="C940" s="246">
        <v>3483</v>
      </c>
      <c r="D940" s="246">
        <v>3030</v>
      </c>
      <c r="E940" s="246">
        <v>2548</v>
      </c>
      <c r="F940" s="246">
        <v>1903</v>
      </c>
      <c r="G940" s="246">
        <v>1173</v>
      </c>
      <c r="H940" s="246">
        <v>773</v>
      </c>
      <c r="I940" s="246">
        <v>511</v>
      </c>
    </row>
    <row r="941" spans="1:9" ht="14" hidden="1" x14ac:dyDescent="0.15">
      <c r="A941" s="25">
        <v>39</v>
      </c>
      <c r="B941" s="28"/>
      <c r="C941" s="246">
        <v>3567</v>
      </c>
      <c r="D941" s="246">
        <v>3100</v>
      </c>
      <c r="E941" s="246">
        <v>2654</v>
      </c>
      <c r="F941" s="246">
        <v>1988</v>
      </c>
      <c r="G941" s="246">
        <v>1231</v>
      </c>
      <c r="H941" s="246">
        <v>815</v>
      </c>
      <c r="I941" s="246">
        <v>541</v>
      </c>
    </row>
    <row r="942" spans="1:9" s="9" customFormat="1" ht="14" hidden="1" x14ac:dyDescent="0.15">
      <c r="A942" s="25">
        <v>40</v>
      </c>
      <c r="B942" s="28"/>
      <c r="C942" s="246">
        <v>3649</v>
      </c>
      <c r="D942" s="246">
        <v>3172</v>
      </c>
      <c r="E942" s="246">
        <v>2767</v>
      </c>
      <c r="F942" s="246">
        <v>2080</v>
      </c>
      <c r="G942" s="246">
        <v>1294</v>
      </c>
      <c r="H942" s="246">
        <v>860</v>
      </c>
      <c r="I942" s="246">
        <v>574</v>
      </c>
    </row>
    <row r="943" spans="1:9" ht="14" hidden="1" x14ac:dyDescent="0.15">
      <c r="A943" s="25">
        <v>41</v>
      </c>
      <c r="B943" s="28"/>
      <c r="C943" s="246">
        <v>3731</v>
      </c>
      <c r="D943" s="246">
        <v>3247</v>
      </c>
      <c r="E943" s="246">
        <v>2893</v>
      </c>
      <c r="F943" s="246">
        <v>2180</v>
      </c>
      <c r="G943" s="246">
        <v>1362</v>
      </c>
      <c r="H943" s="246">
        <v>909</v>
      </c>
      <c r="I943" s="246">
        <v>609</v>
      </c>
    </row>
    <row r="944" spans="1:9" ht="14" hidden="1" x14ac:dyDescent="0.15">
      <c r="A944" s="25">
        <v>42</v>
      </c>
      <c r="B944" s="28"/>
      <c r="C944" s="246">
        <v>3818</v>
      </c>
      <c r="D944" s="246">
        <v>3317</v>
      </c>
      <c r="E944" s="246">
        <v>3027</v>
      </c>
      <c r="F944" s="246">
        <v>2289</v>
      </c>
      <c r="G944" s="246">
        <v>1436</v>
      </c>
      <c r="H944" s="246">
        <v>962</v>
      </c>
      <c r="I944" s="246">
        <v>648</v>
      </c>
    </row>
    <row r="945" spans="1:9" ht="14" hidden="1" x14ac:dyDescent="0.15">
      <c r="A945" s="25">
        <v>43</v>
      </c>
      <c r="B945" s="28"/>
      <c r="C945" s="246">
        <v>3966</v>
      </c>
      <c r="D945" s="246">
        <v>3450</v>
      </c>
      <c r="E945" s="246">
        <v>3148</v>
      </c>
      <c r="F945" s="246">
        <v>2405</v>
      </c>
      <c r="G945" s="246">
        <v>1515</v>
      </c>
      <c r="H945" s="246">
        <v>1020</v>
      </c>
      <c r="I945" s="246">
        <v>691</v>
      </c>
    </row>
    <row r="946" spans="1:9" ht="14" hidden="1" x14ac:dyDescent="0.15">
      <c r="A946" s="25">
        <v>44</v>
      </c>
      <c r="B946" s="28"/>
      <c r="C946" s="246">
        <v>4119</v>
      </c>
      <c r="D946" s="246">
        <v>3583</v>
      </c>
      <c r="E946" s="246">
        <v>3268</v>
      </c>
      <c r="F946" s="246">
        <v>2533</v>
      </c>
      <c r="G946" s="246">
        <v>1602</v>
      </c>
      <c r="H946" s="246">
        <v>1082</v>
      </c>
      <c r="I946" s="246">
        <v>737</v>
      </c>
    </row>
    <row r="947" spans="1:9" ht="14" hidden="1" x14ac:dyDescent="0.15">
      <c r="A947" s="25">
        <v>45</v>
      </c>
      <c r="B947" s="28"/>
      <c r="C947" s="246">
        <v>4270</v>
      </c>
      <c r="D947" s="246">
        <v>3713</v>
      </c>
      <c r="E947" s="246">
        <v>3385</v>
      </c>
      <c r="F947" s="246">
        <v>2670</v>
      </c>
      <c r="G947" s="246">
        <v>1696</v>
      </c>
      <c r="H947" s="246">
        <v>1149</v>
      </c>
      <c r="I947" s="246">
        <v>787</v>
      </c>
    </row>
    <row r="948" spans="1:9" ht="14" hidden="1" x14ac:dyDescent="0.15">
      <c r="A948" s="25">
        <v>46</v>
      </c>
      <c r="B948" s="28"/>
      <c r="C948" s="246">
        <v>4421</v>
      </c>
      <c r="D948" s="246">
        <v>3845</v>
      </c>
      <c r="E948" s="246">
        <v>3508</v>
      </c>
      <c r="F948" s="246">
        <v>2817</v>
      </c>
      <c r="G948" s="246">
        <v>1797</v>
      </c>
      <c r="H948" s="246">
        <v>1223</v>
      </c>
      <c r="I948" s="246">
        <v>842</v>
      </c>
    </row>
    <row r="949" spans="1:9" ht="14" hidden="1" x14ac:dyDescent="0.15">
      <c r="A949" s="25">
        <v>47</v>
      </c>
      <c r="B949" s="28"/>
      <c r="C949" s="246">
        <v>4575</v>
      </c>
      <c r="D949" s="246">
        <v>3977</v>
      </c>
      <c r="E949" s="246">
        <v>3626</v>
      </c>
      <c r="F949" s="246">
        <v>2977</v>
      </c>
      <c r="G949" s="246">
        <v>1907</v>
      </c>
      <c r="H949" s="246">
        <v>1302</v>
      </c>
      <c r="I949" s="246">
        <v>900</v>
      </c>
    </row>
    <row r="950" spans="1:9" ht="14" hidden="1" x14ac:dyDescent="0.15">
      <c r="A950" s="25">
        <v>48</v>
      </c>
      <c r="B950" s="28"/>
      <c r="C950" s="246">
        <v>4737</v>
      </c>
      <c r="D950" s="246">
        <v>4117</v>
      </c>
      <c r="E950" s="246">
        <v>3753</v>
      </c>
      <c r="F950" s="246">
        <v>3148</v>
      </c>
      <c r="G950" s="246">
        <v>2026</v>
      </c>
      <c r="H950" s="246">
        <v>1389</v>
      </c>
      <c r="I950" s="246">
        <v>964</v>
      </c>
    </row>
    <row r="951" spans="1:9" ht="14" hidden="1" x14ac:dyDescent="0.15">
      <c r="A951" s="25">
        <v>49</v>
      </c>
      <c r="B951" s="28"/>
      <c r="C951" s="246">
        <v>4896</v>
      </c>
      <c r="D951" s="246">
        <v>4258</v>
      </c>
      <c r="E951" s="246">
        <v>3883</v>
      </c>
      <c r="F951" s="246">
        <v>3334</v>
      </c>
      <c r="G951" s="246">
        <v>2154</v>
      </c>
      <c r="H951" s="246">
        <v>1482</v>
      </c>
      <c r="I951" s="246">
        <v>1035</v>
      </c>
    </row>
    <row r="952" spans="1:9" ht="14" hidden="1" x14ac:dyDescent="0.15">
      <c r="A952" s="25">
        <v>50</v>
      </c>
      <c r="B952" s="28"/>
      <c r="C952" s="246">
        <v>5056</v>
      </c>
      <c r="D952" s="246">
        <v>4398</v>
      </c>
      <c r="E952" s="246">
        <v>4008</v>
      </c>
      <c r="F952" s="246">
        <v>3491</v>
      </c>
      <c r="G952" s="246">
        <v>2303</v>
      </c>
      <c r="H952" s="246">
        <v>1510</v>
      </c>
      <c r="I952" s="246">
        <v>1116</v>
      </c>
    </row>
    <row r="953" spans="1:9" ht="14" hidden="1" x14ac:dyDescent="0.15">
      <c r="A953" s="25">
        <v>51</v>
      </c>
      <c r="B953" s="28"/>
      <c r="C953" s="246">
        <v>5215</v>
      </c>
      <c r="D953" s="246">
        <v>4536</v>
      </c>
      <c r="E953" s="246">
        <v>4136</v>
      </c>
      <c r="F953" s="246">
        <v>3609</v>
      </c>
      <c r="G953" s="246">
        <v>2484</v>
      </c>
      <c r="H953" s="246">
        <v>1637</v>
      </c>
      <c r="I953" s="246">
        <v>1215</v>
      </c>
    </row>
    <row r="954" spans="1:9" ht="14" hidden="1" x14ac:dyDescent="0.15">
      <c r="A954" s="25">
        <v>52</v>
      </c>
      <c r="B954" s="28"/>
      <c r="C954" s="246">
        <v>5376</v>
      </c>
      <c r="D954" s="246">
        <v>4675</v>
      </c>
      <c r="E954" s="246">
        <v>4264</v>
      </c>
      <c r="F954" s="246">
        <v>3728</v>
      </c>
      <c r="G954" s="246">
        <v>2604</v>
      </c>
      <c r="H954" s="246">
        <v>1772</v>
      </c>
      <c r="I954" s="246">
        <v>1322</v>
      </c>
    </row>
    <row r="955" spans="1:9" ht="14" hidden="1" x14ac:dyDescent="0.15">
      <c r="A955" s="25">
        <v>53</v>
      </c>
      <c r="B955" s="28"/>
      <c r="C955" s="246">
        <v>5565</v>
      </c>
      <c r="D955" s="246">
        <v>4840</v>
      </c>
      <c r="E955" s="246">
        <v>4415</v>
      </c>
      <c r="F955" s="246">
        <v>3874</v>
      </c>
      <c r="G955" s="246">
        <v>2699</v>
      </c>
      <c r="H955" s="246">
        <v>1847</v>
      </c>
      <c r="I955" s="246">
        <v>1438</v>
      </c>
    </row>
    <row r="956" spans="1:9" ht="14" hidden="1" x14ac:dyDescent="0.15">
      <c r="A956" s="25">
        <v>54</v>
      </c>
      <c r="B956" s="28"/>
      <c r="C956" s="246">
        <v>5756</v>
      </c>
      <c r="D956" s="246">
        <v>5005</v>
      </c>
      <c r="E956" s="246">
        <v>4565</v>
      </c>
      <c r="F956" s="246">
        <v>4016</v>
      </c>
      <c r="G956" s="246">
        <v>2794</v>
      </c>
      <c r="H956" s="246">
        <v>1997</v>
      </c>
      <c r="I956" s="246">
        <v>1562</v>
      </c>
    </row>
    <row r="957" spans="1:9" ht="14" hidden="1" x14ac:dyDescent="0.15">
      <c r="A957" s="25">
        <v>55</v>
      </c>
      <c r="B957" s="28"/>
      <c r="C957" s="246">
        <v>5949</v>
      </c>
      <c r="D957" s="246">
        <v>5173</v>
      </c>
      <c r="E957" s="246">
        <v>4714</v>
      </c>
      <c r="F957" s="246">
        <v>4160</v>
      </c>
      <c r="G957" s="246">
        <v>2896</v>
      </c>
      <c r="H957" s="246">
        <v>2158</v>
      </c>
      <c r="I957" s="246">
        <v>1695</v>
      </c>
    </row>
    <row r="958" spans="1:9" ht="14" hidden="1" x14ac:dyDescent="0.15">
      <c r="A958" s="25">
        <v>56</v>
      </c>
      <c r="B958" s="28"/>
      <c r="C958" s="246">
        <v>6139</v>
      </c>
      <c r="D958" s="246">
        <v>5338</v>
      </c>
      <c r="E958" s="246">
        <v>4864</v>
      </c>
      <c r="F958" s="246">
        <v>4304</v>
      </c>
      <c r="G958" s="246">
        <v>2992</v>
      </c>
      <c r="H958" s="246">
        <v>2243</v>
      </c>
      <c r="I958" s="246">
        <v>1838</v>
      </c>
    </row>
    <row r="959" spans="1:9" ht="14" hidden="1" x14ac:dyDescent="0.15">
      <c r="A959" s="25">
        <v>57</v>
      </c>
      <c r="B959" s="28"/>
      <c r="C959" s="246">
        <v>6325</v>
      </c>
      <c r="D959" s="246">
        <v>5503</v>
      </c>
      <c r="E959" s="246">
        <v>5017</v>
      </c>
      <c r="F959" s="246">
        <v>4449</v>
      </c>
      <c r="G959" s="246">
        <v>3086</v>
      </c>
      <c r="H959" s="246">
        <v>2423</v>
      </c>
      <c r="I959" s="246">
        <v>1992</v>
      </c>
    </row>
    <row r="960" spans="1:9" ht="14" hidden="1" x14ac:dyDescent="0.15">
      <c r="A960" s="25">
        <v>58</v>
      </c>
      <c r="B960" s="28"/>
      <c r="C960" s="246">
        <v>6545</v>
      </c>
      <c r="D960" s="246">
        <v>5691</v>
      </c>
      <c r="E960" s="246">
        <v>5174</v>
      </c>
      <c r="F960" s="246">
        <v>4638</v>
      </c>
      <c r="G960" s="246">
        <v>3209</v>
      </c>
      <c r="H960" s="246">
        <v>2616</v>
      </c>
      <c r="I960" s="246">
        <v>2158</v>
      </c>
    </row>
    <row r="961" spans="1:9" ht="14" hidden="1" x14ac:dyDescent="0.15">
      <c r="A961" s="25">
        <v>59</v>
      </c>
      <c r="B961" s="28"/>
      <c r="C961" s="246">
        <v>6765</v>
      </c>
      <c r="D961" s="246">
        <v>5883</v>
      </c>
      <c r="E961" s="246">
        <v>5331</v>
      </c>
      <c r="F961" s="246">
        <v>4826</v>
      </c>
      <c r="G961" s="246">
        <v>3330</v>
      </c>
      <c r="H961" s="246">
        <v>2712</v>
      </c>
      <c r="I961" s="246">
        <v>2337</v>
      </c>
    </row>
    <row r="962" spans="1:9" ht="14" hidden="1" x14ac:dyDescent="0.15">
      <c r="A962" s="25">
        <v>60</v>
      </c>
      <c r="B962" s="28"/>
      <c r="C962" s="246">
        <v>6982</v>
      </c>
      <c r="D962" s="246">
        <v>6070</v>
      </c>
      <c r="E962" s="246">
        <v>5489</v>
      </c>
      <c r="F962" s="246">
        <v>5014</v>
      </c>
      <c r="G962" s="246">
        <v>3452</v>
      </c>
      <c r="H962" s="246">
        <v>2928</v>
      </c>
      <c r="I962" s="246">
        <v>2529</v>
      </c>
    </row>
    <row r="963" spans="1:9" ht="14" hidden="1" x14ac:dyDescent="0.15">
      <c r="A963" s="25">
        <v>61</v>
      </c>
      <c r="B963" s="28"/>
      <c r="C963" s="246">
        <v>7251</v>
      </c>
      <c r="D963" s="246">
        <v>6304</v>
      </c>
      <c r="E963" s="246">
        <v>5726</v>
      </c>
      <c r="F963" s="246">
        <v>5202</v>
      </c>
      <c r="G963" s="246">
        <v>3581</v>
      </c>
      <c r="H963" s="246">
        <v>3160</v>
      </c>
      <c r="I963" s="246">
        <v>2736</v>
      </c>
    </row>
    <row r="964" spans="1:9" ht="14" hidden="1" x14ac:dyDescent="0.15">
      <c r="A964" s="25">
        <v>62</v>
      </c>
      <c r="B964" s="28"/>
      <c r="C964" s="246">
        <v>7710</v>
      </c>
      <c r="D964" s="246">
        <v>6620</v>
      </c>
      <c r="E964" s="246">
        <v>6007</v>
      </c>
      <c r="F964" s="246">
        <v>5437</v>
      </c>
      <c r="G964" s="246">
        <v>3744</v>
      </c>
      <c r="H964" s="246">
        <v>3269</v>
      </c>
      <c r="I964" s="246">
        <v>2958</v>
      </c>
    </row>
    <row r="965" spans="1:9" ht="14" hidden="1" x14ac:dyDescent="0.15">
      <c r="A965" s="25">
        <v>63</v>
      </c>
      <c r="B965" s="28"/>
      <c r="C965" s="246">
        <v>8245</v>
      </c>
      <c r="D965" s="246">
        <v>7098</v>
      </c>
      <c r="E965" s="246">
        <v>6319</v>
      </c>
      <c r="F965" s="246">
        <v>5716</v>
      </c>
      <c r="G965" s="246">
        <v>3938</v>
      </c>
      <c r="H965" s="246">
        <v>3527</v>
      </c>
      <c r="I965" s="246">
        <v>3199</v>
      </c>
    </row>
    <row r="966" spans="1:9" ht="14" hidden="1" x14ac:dyDescent="0.15">
      <c r="A966" s="25">
        <v>64</v>
      </c>
      <c r="B966" s="28"/>
      <c r="C966" s="246">
        <v>8819</v>
      </c>
      <c r="D966" s="246">
        <v>7613</v>
      </c>
      <c r="E966" s="246">
        <v>6680</v>
      </c>
      <c r="F966" s="246">
        <v>6045</v>
      </c>
      <c r="G966" s="246">
        <v>4165</v>
      </c>
      <c r="H966" s="246">
        <v>3808</v>
      </c>
      <c r="I966" s="246">
        <v>3459</v>
      </c>
    </row>
    <row r="967" spans="1:9" ht="14" hidden="1" x14ac:dyDescent="0.15">
      <c r="A967" s="25">
        <v>65</v>
      </c>
      <c r="B967" s="28"/>
      <c r="C967" s="246">
        <v>9436</v>
      </c>
      <c r="D967" s="246">
        <v>8168</v>
      </c>
      <c r="E967" s="246">
        <v>7116</v>
      </c>
      <c r="F967" s="246">
        <v>6497</v>
      </c>
      <c r="G967" s="246">
        <v>4459</v>
      </c>
      <c r="H967" s="246">
        <v>3932</v>
      </c>
      <c r="I967" s="246">
        <v>3740</v>
      </c>
    </row>
    <row r="968" spans="1:9" ht="14" hidden="1" x14ac:dyDescent="0.15">
      <c r="A968" s="25">
        <v>66</v>
      </c>
      <c r="B968" s="28"/>
      <c r="C968" s="246">
        <v>10100</v>
      </c>
      <c r="D968" s="246">
        <v>8766</v>
      </c>
      <c r="E968" s="246">
        <v>7628</v>
      </c>
      <c r="F968" s="246">
        <v>7017</v>
      </c>
      <c r="G968" s="246">
        <v>4802</v>
      </c>
      <c r="H968" s="246">
        <v>4245</v>
      </c>
      <c r="I968" s="246">
        <v>4042</v>
      </c>
    </row>
    <row r="969" spans="1:9" ht="14" hidden="1" x14ac:dyDescent="0.15">
      <c r="A969" s="25">
        <v>67</v>
      </c>
      <c r="B969" s="28"/>
      <c r="C969" s="246">
        <v>10813</v>
      </c>
      <c r="D969" s="246">
        <v>9409</v>
      </c>
      <c r="E969" s="246">
        <v>8239</v>
      </c>
      <c r="F969" s="246">
        <v>7582</v>
      </c>
      <c r="G969" s="246">
        <v>5188</v>
      </c>
      <c r="H969" s="246">
        <v>4582</v>
      </c>
      <c r="I969" s="246">
        <v>4368</v>
      </c>
    </row>
    <row r="970" spans="1:9" ht="14" hidden="1" x14ac:dyDescent="0.15">
      <c r="A970" s="25">
        <v>68</v>
      </c>
      <c r="B970" s="28"/>
      <c r="C970" s="246">
        <v>11578</v>
      </c>
      <c r="D970" s="246">
        <v>10101</v>
      </c>
      <c r="E970" s="246">
        <v>8938</v>
      </c>
      <c r="F970" s="246">
        <v>8222</v>
      </c>
      <c r="G970" s="246">
        <v>5625</v>
      </c>
      <c r="H970" s="246">
        <v>5170</v>
      </c>
      <c r="I970" s="246">
        <v>4720</v>
      </c>
    </row>
    <row r="971" spans="1:9" ht="14" hidden="1" x14ac:dyDescent="0.15">
      <c r="A971" s="25">
        <v>69</v>
      </c>
      <c r="B971" s="28"/>
      <c r="C971" s="246">
        <v>12400</v>
      </c>
      <c r="D971" s="246">
        <v>10845</v>
      </c>
      <c r="E971" s="246">
        <v>9752</v>
      </c>
      <c r="F971" s="246">
        <v>8979</v>
      </c>
      <c r="G971" s="246">
        <v>6144</v>
      </c>
      <c r="H971" s="246">
        <v>5582</v>
      </c>
      <c r="I971" s="246">
        <v>5100</v>
      </c>
    </row>
    <row r="972" spans="1:9" ht="14" hidden="1" x14ac:dyDescent="0.15">
      <c r="A972" s="25">
        <v>70</v>
      </c>
      <c r="B972" s="28"/>
      <c r="C972" s="246">
        <v>13491</v>
      </c>
      <c r="D972" s="246">
        <v>11733</v>
      </c>
      <c r="E972" s="246">
        <v>10605</v>
      </c>
      <c r="F972" s="246">
        <v>9992</v>
      </c>
      <c r="G972" s="246">
        <v>6794</v>
      </c>
      <c r="H972" s="246">
        <v>6027</v>
      </c>
      <c r="I972" s="246">
        <v>5510</v>
      </c>
    </row>
    <row r="973" spans="1:9" ht="14" hidden="1" x14ac:dyDescent="0.15">
      <c r="A973" s="25">
        <v>71</v>
      </c>
      <c r="B973" s="28"/>
      <c r="C973" s="246">
        <v>14858</v>
      </c>
      <c r="D973" s="246">
        <v>12922</v>
      </c>
      <c r="E973" s="246">
        <v>11780</v>
      </c>
      <c r="F973" s="246">
        <v>11003</v>
      </c>
      <c r="G973" s="246">
        <v>7484</v>
      </c>
      <c r="H973" s="246">
        <v>6788</v>
      </c>
      <c r="I973" s="246">
        <v>5950</v>
      </c>
    </row>
    <row r="974" spans="1:9" ht="14" hidden="1" x14ac:dyDescent="0.15">
      <c r="A974" s="25">
        <v>72</v>
      </c>
      <c r="B974" s="28"/>
      <c r="C974" s="246">
        <v>16436</v>
      </c>
      <c r="D974" s="246">
        <v>14293</v>
      </c>
      <c r="E974" s="246">
        <v>13033</v>
      </c>
      <c r="F974" s="246">
        <v>12177</v>
      </c>
      <c r="G974" s="246">
        <v>8283</v>
      </c>
      <c r="H974" s="246">
        <v>7326</v>
      </c>
      <c r="I974" s="246">
        <v>6422</v>
      </c>
    </row>
    <row r="975" spans="1:9" ht="14" hidden="1" x14ac:dyDescent="0.15">
      <c r="A975" s="25">
        <v>73</v>
      </c>
      <c r="B975" s="28"/>
      <c r="C975" s="246">
        <v>18257</v>
      </c>
      <c r="D975" s="246">
        <v>15874</v>
      </c>
      <c r="E975" s="246">
        <v>14472</v>
      </c>
      <c r="F975" s="246">
        <v>13518</v>
      </c>
      <c r="G975" s="246">
        <v>9192</v>
      </c>
      <c r="H975" s="246">
        <v>7906</v>
      </c>
      <c r="I975" s="246">
        <v>6927</v>
      </c>
    </row>
    <row r="976" spans="1:9" ht="14" hidden="1" x14ac:dyDescent="0.15">
      <c r="A976" s="25">
        <v>74</v>
      </c>
      <c r="B976" s="28"/>
      <c r="C976" s="246">
        <v>20353</v>
      </c>
      <c r="D976" s="246">
        <v>17697</v>
      </c>
      <c r="E976" s="246">
        <v>16135</v>
      </c>
      <c r="F976" s="246">
        <v>15072</v>
      </c>
      <c r="G976" s="246">
        <v>10251</v>
      </c>
      <c r="H976" s="246">
        <v>8879</v>
      </c>
      <c r="I976" s="246">
        <v>7466</v>
      </c>
    </row>
    <row r="977" spans="1:9" ht="14" hidden="1" x14ac:dyDescent="0.15">
      <c r="A977" s="25">
        <v>75</v>
      </c>
      <c r="B977" s="28"/>
      <c r="C977" s="246">
        <v>22757</v>
      </c>
      <c r="D977" s="246">
        <v>19790</v>
      </c>
      <c r="E977" s="246">
        <v>17969</v>
      </c>
      <c r="F977" s="246">
        <v>16960</v>
      </c>
      <c r="G977" s="246">
        <v>11503</v>
      </c>
      <c r="H977" s="246">
        <v>9569</v>
      </c>
      <c r="I977" s="246">
        <v>8037</v>
      </c>
    </row>
    <row r="978" spans="1:9" ht="14" hidden="1" x14ac:dyDescent="0.15">
      <c r="A978" s="25">
        <v>76</v>
      </c>
      <c r="B978" s="28"/>
      <c r="C978" s="246">
        <v>25521</v>
      </c>
      <c r="D978" s="246">
        <v>22191</v>
      </c>
      <c r="E978" s="246">
        <v>20217</v>
      </c>
      <c r="F978" s="246">
        <v>19016</v>
      </c>
      <c r="G978" s="246">
        <v>12898</v>
      </c>
      <c r="H978" s="246">
        <v>10304</v>
      </c>
      <c r="I978" s="246">
        <v>8640</v>
      </c>
    </row>
    <row r="979" spans="1:9" ht="14" hidden="1" x14ac:dyDescent="0.15">
      <c r="A979" s="25">
        <v>77</v>
      </c>
      <c r="B979" s="28"/>
      <c r="C979" s="246">
        <v>28660</v>
      </c>
      <c r="D979" s="246">
        <v>24923</v>
      </c>
      <c r="E979" s="246">
        <v>22723</v>
      </c>
      <c r="F979" s="246">
        <v>21356</v>
      </c>
      <c r="G979" s="246">
        <v>14489</v>
      </c>
      <c r="H979" s="246">
        <v>11521</v>
      </c>
      <c r="I979" s="246">
        <v>9270</v>
      </c>
    </row>
    <row r="980" spans="1:9" ht="14" hidden="1" x14ac:dyDescent="0.15">
      <c r="A980" s="25">
        <v>78</v>
      </c>
      <c r="B980" s="28"/>
      <c r="C980" s="246">
        <v>32204</v>
      </c>
      <c r="D980" s="246">
        <v>28003</v>
      </c>
      <c r="E980" s="246">
        <v>25532</v>
      </c>
      <c r="F980" s="246">
        <v>23994</v>
      </c>
      <c r="G980" s="246">
        <v>16278</v>
      </c>
      <c r="H980" s="246">
        <v>12371</v>
      </c>
      <c r="I980" s="246">
        <v>9924</v>
      </c>
    </row>
    <row r="981" spans="1:9" ht="14" hidden="1" x14ac:dyDescent="0.15">
      <c r="A981" s="25">
        <v>79</v>
      </c>
      <c r="B981" s="28"/>
      <c r="C981" s="246">
        <v>36183</v>
      </c>
      <c r="D981" s="246">
        <v>31461</v>
      </c>
      <c r="E981" s="246">
        <v>28687</v>
      </c>
      <c r="F981" s="246">
        <v>26962</v>
      </c>
      <c r="G981" s="246">
        <v>18291</v>
      </c>
      <c r="H981" s="246">
        <v>13255</v>
      </c>
      <c r="I981" s="246">
        <v>10594</v>
      </c>
    </row>
    <row r="982" spans="1:9" ht="14" hidden="1" x14ac:dyDescent="0.15">
      <c r="A982" s="25">
        <v>80</v>
      </c>
      <c r="B982" s="28" t="s">
        <v>3</v>
      </c>
      <c r="C982" s="246">
        <v>40944</v>
      </c>
      <c r="D982" s="246">
        <v>35606</v>
      </c>
      <c r="E982" s="246">
        <v>32460</v>
      </c>
      <c r="F982" s="246">
        <v>30509</v>
      </c>
      <c r="G982" s="246">
        <v>20697</v>
      </c>
      <c r="H982" s="246">
        <v>14710</v>
      </c>
      <c r="I982" s="246">
        <v>11268</v>
      </c>
    </row>
    <row r="983" spans="1:9" ht="14" hidden="1" x14ac:dyDescent="0.15">
      <c r="A983" s="25">
        <v>1</v>
      </c>
      <c r="B983" s="28" t="s">
        <v>4</v>
      </c>
      <c r="C983" s="246">
        <v>1560</v>
      </c>
      <c r="D983" s="246">
        <v>1359</v>
      </c>
      <c r="E983" s="246">
        <v>1173</v>
      </c>
      <c r="F983" s="246">
        <v>812</v>
      </c>
      <c r="G983" s="246">
        <v>447</v>
      </c>
      <c r="H983" s="246">
        <v>266</v>
      </c>
      <c r="I983" s="246">
        <v>156</v>
      </c>
    </row>
    <row r="984" spans="1:9" ht="14" hidden="1" x14ac:dyDescent="0.15">
      <c r="A984" s="25">
        <v>2</v>
      </c>
      <c r="B984" s="28" t="s">
        <v>1</v>
      </c>
      <c r="C984" s="246">
        <v>1844</v>
      </c>
      <c r="D984" s="246">
        <v>1606</v>
      </c>
      <c r="E984" s="246">
        <v>1386</v>
      </c>
      <c r="F984" s="246">
        <v>961</v>
      </c>
      <c r="G984" s="246">
        <v>528</v>
      </c>
      <c r="H984" s="246">
        <v>315</v>
      </c>
      <c r="I984" s="246">
        <v>184</v>
      </c>
    </row>
    <row r="985" spans="1:9" ht="15" hidden="1" thickBot="1" x14ac:dyDescent="0.2">
      <c r="A985" s="29">
        <v>3</v>
      </c>
      <c r="B985" s="30" t="s">
        <v>5</v>
      </c>
      <c r="C985" s="246">
        <v>2553</v>
      </c>
      <c r="D985" s="246">
        <v>2223</v>
      </c>
      <c r="E985" s="246">
        <v>1920</v>
      </c>
      <c r="F985" s="246">
        <v>1330</v>
      </c>
      <c r="G985" s="246">
        <v>732</v>
      </c>
      <c r="H985" s="246">
        <v>436</v>
      </c>
      <c r="I985" s="246">
        <v>256</v>
      </c>
    </row>
    <row r="986" spans="1:9" ht="14" hidden="1" thickBot="1" x14ac:dyDescent="0.2"/>
    <row r="987" spans="1:9" ht="18" hidden="1" x14ac:dyDescent="0.2">
      <c r="A987" s="443" t="s">
        <v>187</v>
      </c>
      <c r="B987" s="444"/>
      <c r="C987" s="444"/>
      <c r="D987" s="444"/>
      <c r="E987" s="444"/>
      <c r="F987" s="444"/>
      <c r="G987" s="445"/>
    </row>
    <row r="988" spans="1:9" ht="18" hidden="1" x14ac:dyDescent="0.2">
      <c r="A988" s="437" t="s">
        <v>36</v>
      </c>
      <c r="B988" s="438"/>
      <c r="C988" s="438"/>
      <c r="D988" s="438"/>
      <c r="E988" s="438"/>
      <c r="F988" s="438"/>
      <c r="G988" s="439"/>
    </row>
    <row r="989" spans="1:9" hidden="1" x14ac:dyDescent="0.15">
      <c r="A989" s="440" t="s">
        <v>0</v>
      </c>
      <c r="B989" s="441"/>
      <c r="C989" s="441"/>
      <c r="D989" s="441"/>
      <c r="E989" s="441"/>
      <c r="F989" s="441"/>
      <c r="G989" s="442"/>
    </row>
    <row r="990" spans="1:9" hidden="1" x14ac:dyDescent="0.15">
      <c r="A990" s="25" t="s">
        <v>2</v>
      </c>
      <c r="B990" s="26" t="s">
        <v>2</v>
      </c>
      <c r="C990" s="247" t="s">
        <v>47</v>
      </c>
      <c r="D990" s="247" t="s">
        <v>48</v>
      </c>
      <c r="E990" s="247" t="s">
        <v>49</v>
      </c>
      <c r="F990" s="247" t="s">
        <v>50</v>
      </c>
      <c r="G990" s="248" t="s">
        <v>51</v>
      </c>
    </row>
    <row r="991" spans="1:9" hidden="1" x14ac:dyDescent="0.15">
      <c r="A991" s="25">
        <v>18</v>
      </c>
      <c r="B991" s="28"/>
      <c r="C991" s="167">
        <f>C920*$M$2</f>
        <v>208.90833333333333</v>
      </c>
      <c r="D991" s="167">
        <f t="shared" ref="D991:I991" si="57">D920*$M$2</f>
        <v>181.87833333333333</v>
      </c>
      <c r="E991" s="167">
        <f t="shared" si="57"/>
        <v>155.99666666666667</v>
      </c>
      <c r="F991" s="167">
        <f t="shared" si="57"/>
        <v>108.73833333333333</v>
      </c>
      <c r="G991" s="167">
        <f t="shared" si="57"/>
        <v>59.801666666666669</v>
      </c>
      <c r="H991" s="167">
        <f t="shared" si="57"/>
        <v>35.686666666666667</v>
      </c>
      <c r="I991" s="167">
        <f t="shared" si="57"/>
        <v>20.934999999999999</v>
      </c>
    </row>
    <row r="992" spans="1:9" hidden="1" x14ac:dyDescent="0.15">
      <c r="A992" s="25">
        <v>19</v>
      </c>
      <c r="B992" s="28"/>
      <c r="C992" s="167">
        <f t="shared" ref="C992:I1007" si="58">C921*$M$2</f>
        <v>212.35333333333332</v>
      </c>
      <c r="D992" s="167">
        <f t="shared" si="58"/>
        <v>185.05833333333334</v>
      </c>
      <c r="E992" s="167">
        <f t="shared" si="58"/>
        <v>155.99666666666667</v>
      </c>
      <c r="F992" s="167">
        <f t="shared" si="58"/>
        <v>108.73833333333333</v>
      </c>
      <c r="G992" s="167">
        <f t="shared" si="58"/>
        <v>60.243333333333332</v>
      </c>
      <c r="H992" s="167">
        <f t="shared" si="58"/>
        <v>36.12833333333333</v>
      </c>
      <c r="I992" s="167">
        <f t="shared" si="58"/>
        <v>21.288333333333334</v>
      </c>
    </row>
    <row r="993" spans="1:9" hidden="1" x14ac:dyDescent="0.15">
      <c r="A993" s="25">
        <v>20</v>
      </c>
      <c r="B993" s="28"/>
      <c r="C993" s="167">
        <f t="shared" si="58"/>
        <v>215.97499999999999</v>
      </c>
      <c r="D993" s="167">
        <f t="shared" si="58"/>
        <v>187.97333333333333</v>
      </c>
      <c r="E993" s="167">
        <f t="shared" si="58"/>
        <v>155.99666666666667</v>
      </c>
      <c r="F993" s="167">
        <f t="shared" si="58"/>
        <v>109.00333333333333</v>
      </c>
      <c r="G993" s="167">
        <f t="shared" si="58"/>
        <v>60.861666666666665</v>
      </c>
      <c r="H993" s="167">
        <f t="shared" si="58"/>
        <v>36.658333333333331</v>
      </c>
      <c r="I993" s="167">
        <f t="shared" si="58"/>
        <v>21.73</v>
      </c>
    </row>
    <row r="994" spans="1:9" hidden="1" x14ac:dyDescent="0.15">
      <c r="A994" s="25">
        <v>21</v>
      </c>
      <c r="B994" s="28"/>
      <c r="C994" s="167">
        <f t="shared" si="58"/>
        <v>220.03833333333333</v>
      </c>
      <c r="D994" s="167">
        <f t="shared" si="58"/>
        <v>191.41833333333332</v>
      </c>
      <c r="E994" s="167">
        <f t="shared" si="58"/>
        <v>155.99666666666667</v>
      </c>
      <c r="F994" s="167">
        <f t="shared" si="58"/>
        <v>109.53333333333333</v>
      </c>
      <c r="G994" s="167">
        <f t="shared" si="58"/>
        <v>61.568333333333335</v>
      </c>
      <c r="H994" s="167">
        <f t="shared" si="58"/>
        <v>37.365000000000002</v>
      </c>
      <c r="I994" s="167">
        <f t="shared" si="58"/>
        <v>22.26</v>
      </c>
    </row>
    <row r="995" spans="1:9" hidden="1" x14ac:dyDescent="0.15">
      <c r="A995" s="25">
        <v>22</v>
      </c>
      <c r="B995" s="28"/>
      <c r="C995" s="167">
        <f t="shared" si="58"/>
        <v>223.74833333333333</v>
      </c>
      <c r="D995" s="167">
        <f t="shared" si="58"/>
        <v>194.51</v>
      </c>
      <c r="E995" s="167">
        <f t="shared" si="58"/>
        <v>156.35</v>
      </c>
      <c r="F995" s="167">
        <f t="shared" si="58"/>
        <v>110.32833333333333</v>
      </c>
      <c r="G995" s="167">
        <f t="shared" si="58"/>
        <v>62.451666666666668</v>
      </c>
      <c r="H995" s="167">
        <f t="shared" si="58"/>
        <v>38.071666666666665</v>
      </c>
      <c r="I995" s="167">
        <f t="shared" si="58"/>
        <v>22.878333333333334</v>
      </c>
    </row>
    <row r="996" spans="1:9" hidden="1" x14ac:dyDescent="0.15">
      <c r="A996" s="25">
        <v>23</v>
      </c>
      <c r="B996" s="28"/>
      <c r="C996" s="167">
        <f t="shared" si="58"/>
        <v>227.37</v>
      </c>
      <c r="D996" s="167">
        <f t="shared" si="58"/>
        <v>197.60166666666666</v>
      </c>
      <c r="E996" s="167">
        <f t="shared" si="58"/>
        <v>157.23333333333332</v>
      </c>
      <c r="F996" s="167">
        <f t="shared" si="58"/>
        <v>111.38833333333334</v>
      </c>
      <c r="G996" s="167">
        <f t="shared" si="58"/>
        <v>63.423333333333332</v>
      </c>
      <c r="H996" s="167">
        <f t="shared" si="58"/>
        <v>38.866666666666667</v>
      </c>
      <c r="I996" s="167">
        <f t="shared" si="58"/>
        <v>23.496666666666666</v>
      </c>
    </row>
    <row r="997" spans="1:9" hidden="1" x14ac:dyDescent="0.15">
      <c r="A997" s="25">
        <v>24</v>
      </c>
      <c r="B997" s="28"/>
      <c r="C997" s="167">
        <f t="shared" si="58"/>
        <v>231.16833333333332</v>
      </c>
      <c r="D997" s="167">
        <f t="shared" si="58"/>
        <v>200.87</v>
      </c>
      <c r="E997" s="167">
        <f t="shared" si="58"/>
        <v>158.38166666666666</v>
      </c>
      <c r="F997" s="167">
        <f t="shared" si="58"/>
        <v>112.71333333333334</v>
      </c>
      <c r="G997" s="167">
        <f t="shared" si="58"/>
        <v>64.571666666666673</v>
      </c>
      <c r="H997" s="167">
        <f t="shared" si="58"/>
        <v>39.838333333333331</v>
      </c>
      <c r="I997" s="167">
        <f t="shared" si="58"/>
        <v>24.291666666666668</v>
      </c>
    </row>
    <row r="998" spans="1:9" hidden="1" x14ac:dyDescent="0.15">
      <c r="A998" s="25">
        <v>25</v>
      </c>
      <c r="B998" s="28"/>
      <c r="C998" s="167">
        <f t="shared" si="58"/>
        <v>234.70166666666665</v>
      </c>
      <c r="D998" s="167">
        <f t="shared" si="58"/>
        <v>204.315</v>
      </c>
      <c r="E998" s="167">
        <f t="shared" si="58"/>
        <v>159.97166666666666</v>
      </c>
      <c r="F998" s="167">
        <f t="shared" si="58"/>
        <v>114.215</v>
      </c>
      <c r="G998" s="167">
        <f t="shared" si="58"/>
        <v>65.808333333333337</v>
      </c>
      <c r="H998" s="167">
        <f t="shared" si="58"/>
        <v>40.81</v>
      </c>
      <c r="I998" s="167">
        <f t="shared" si="58"/>
        <v>24.998333333333335</v>
      </c>
    </row>
    <row r="999" spans="1:9" hidden="1" x14ac:dyDescent="0.15">
      <c r="A999" s="25">
        <v>26</v>
      </c>
      <c r="B999" s="28"/>
      <c r="C999" s="167">
        <f t="shared" si="58"/>
        <v>238.5</v>
      </c>
      <c r="D999" s="167">
        <f t="shared" si="58"/>
        <v>207.40666666666667</v>
      </c>
      <c r="E999" s="167">
        <f t="shared" si="58"/>
        <v>162.00333333333333</v>
      </c>
      <c r="F999" s="167">
        <f t="shared" si="58"/>
        <v>116.15833333333333</v>
      </c>
      <c r="G999" s="167">
        <f t="shared" si="58"/>
        <v>67.398333333333326</v>
      </c>
      <c r="H999" s="167">
        <f t="shared" si="58"/>
        <v>41.958333333333336</v>
      </c>
      <c r="I999" s="167">
        <f t="shared" si="58"/>
        <v>25.793333333333333</v>
      </c>
    </row>
    <row r="1000" spans="1:9" hidden="1" x14ac:dyDescent="0.15">
      <c r="A1000" s="25">
        <v>27</v>
      </c>
      <c r="B1000" s="28"/>
      <c r="C1000" s="167">
        <f t="shared" si="58"/>
        <v>242.12166666666667</v>
      </c>
      <c r="D1000" s="167">
        <f t="shared" si="58"/>
        <v>210.49833333333333</v>
      </c>
      <c r="E1000" s="167">
        <f t="shared" si="58"/>
        <v>164.38833333333332</v>
      </c>
      <c r="F1000" s="167">
        <f t="shared" si="58"/>
        <v>118.36666666666666</v>
      </c>
      <c r="G1000" s="167">
        <f t="shared" si="58"/>
        <v>68.98833333333333</v>
      </c>
      <c r="H1000" s="167">
        <f t="shared" si="58"/>
        <v>43.283333333333331</v>
      </c>
      <c r="I1000" s="167">
        <f t="shared" si="58"/>
        <v>26.853333333333332</v>
      </c>
    </row>
    <row r="1001" spans="1:9" hidden="1" x14ac:dyDescent="0.15">
      <c r="A1001" s="25">
        <v>28</v>
      </c>
      <c r="B1001" s="28"/>
      <c r="C1001" s="167">
        <f t="shared" si="58"/>
        <v>246.715</v>
      </c>
      <c r="D1001" s="167">
        <f t="shared" si="58"/>
        <v>214.20833333333334</v>
      </c>
      <c r="E1001" s="167">
        <f t="shared" si="58"/>
        <v>167.215</v>
      </c>
      <c r="F1001" s="167">
        <f t="shared" si="58"/>
        <v>120.92833333333333</v>
      </c>
      <c r="G1001" s="167">
        <f t="shared" si="58"/>
        <v>70.843333333333334</v>
      </c>
      <c r="H1001" s="167">
        <f t="shared" si="58"/>
        <v>44.696666666666665</v>
      </c>
      <c r="I1001" s="167">
        <f t="shared" si="58"/>
        <v>27.824999999999999</v>
      </c>
    </row>
    <row r="1002" spans="1:9" hidden="1" x14ac:dyDescent="0.15">
      <c r="A1002" s="25">
        <v>29</v>
      </c>
      <c r="B1002" s="28"/>
      <c r="C1002" s="167">
        <f t="shared" si="58"/>
        <v>250.95500000000001</v>
      </c>
      <c r="D1002" s="167">
        <f t="shared" si="58"/>
        <v>218.44833333333332</v>
      </c>
      <c r="E1002" s="167">
        <f t="shared" si="58"/>
        <v>170.57166666666666</v>
      </c>
      <c r="F1002" s="167">
        <f t="shared" si="58"/>
        <v>123.755</v>
      </c>
      <c r="G1002" s="167">
        <f t="shared" si="58"/>
        <v>73.051666666666662</v>
      </c>
      <c r="H1002" s="167">
        <f t="shared" si="58"/>
        <v>46.11</v>
      </c>
      <c r="I1002" s="167">
        <f t="shared" si="58"/>
        <v>28.973333333333333</v>
      </c>
    </row>
    <row r="1003" spans="1:9" hidden="1" x14ac:dyDescent="0.15">
      <c r="A1003" s="25">
        <v>30</v>
      </c>
      <c r="B1003" s="28"/>
      <c r="C1003" s="167">
        <f t="shared" si="58"/>
        <v>255.28333333333333</v>
      </c>
      <c r="D1003" s="167">
        <f t="shared" si="58"/>
        <v>222.24666666666667</v>
      </c>
      <c r="E1003" s="167">
        <f t="shared" si="58"/>
        <v>174.45833333333334</v>
      </c>
      <c r="F1003" s="167">
        <f t="shared" si="58"/>
        <v>126.935</v>
      </c>
      <c r="G1003" s="167">
        <f t="shared" si="58"/>
        <v>75.260000000000005</v>
      </c>
      <c r="H1003" s="167">
        <f t="shared" si="58"/>
        <v>47.876666666666665</v>
      </c>
      <c r="I1003" s="167">
        <f t="shared" si="58"/>
        <v>30.21</v>
      </c>
    </row>
    <row r="1004" spans="1:9" hidden="1" x14ac:dyDescent="0.15">
      <c r="A1004" s="25">
        <v>31</v>
      </c>
      <c r="B1004" s="28"/>
      <c r="C1004" s="167">
        <f t="shared" si="58"/>
        <v>259.61166666666668</v>
      </c>
      <c r="D1004" s="167">
        <f t="shared" si="58"/>
        <v>225.95666666666668</v>
      </c>
      <c r="E1004" s="167">
        <f t="shared" si="58"/>
        <v>178.69833333333332</v>
      </c>
      <c r="F1004" s="167">
        <f t="shared" si="58"/>
        <v>130.55666666666667</v>
      </c>
      <c r="G1004" s="167">
        <f t="shared" si="58"/>
        <v>77.733333333333334</v>
      </c>
      <c r="H1004" s="167">
        <f t="shared" si="58"/>
        <v>49.731666666666669</v>
      </c>
      <c r="I1004" s="167">
        <f t="shared" si="58"/>
        <v>31.535</v>
      </c>
    </row>
    <row r="1005" spans="1:9" hidden="1" x14ac:dyDescent="0.15">
      <c r="A1005" s="25">
        <v>32</v>
      </c>
      <c r="B1005" s="28"/>
      <c r="C1005" s="167">
        <f t="shared" si="58"/>
        <v>264.11666666666667</v>
      </c>
      <c r="D1005" s="167">
        <f t="shared" si="58"/>
        <v>229.40166666666667</v>
      </c>
      <c r="E1005" s="167">
        <f t="shared" si="58"/>
        <v>183.46833333333333</v>
      </c>
      <c r="F1005" s="167">
        <f t="shared" si="58"/>
        <v>134.53166666666667</v>
      </c>
      <c r="G1005" s="167">
        <f t="shared" si="58"/>
        <v>80.56</v>
      </c>
      <c r="H1005" s="167">
        <f t="shared" si="58"/>
        <v>51.674999999999997</v>
      </c>
      <c r="I1005" s="167">
        <f t="shared" si="58"/>
        <v>33.036666666666669</v>
      </c>
    </row>
    <row r="1006" spans="1:9" hidden="1" x14ac:dyDescent="0.15">
      <c r="A1006" s="25">
        <v>33</v>
      </c>
      <c r="B1006" s="28"/>
      <c r="C1006" s="167">
        <f t="shared" si="58"/>
        <v>271.27166666666665</v>
      </c>
      <c r="D1006" s="167">
        <f t="shared" si="58"/>
        <v>236.02666666666667</v>
      </c>
      <c r="E1006" s="167">
        <f t="shared" si="58"/>
        <v>188.85666666666665</v>
      </c>
      <c r="F1006" s="167">
        <f t="shared" si="58"/>
        <v>138.94833333333332</v>
      </c>
      <c r="G1006" s="167">
        <f t="shared" si="58"/>
        <v>83.563333333333333</v>
      </c>
      <c r="H1006" s="167">
        <f t="shared" si="58"/>
        <v>53.971666666666664</v>
      </c>
      <c r="I1006" s="167">
        <f t="shared" si="58"/>
        <v>34.626666666666665</v>
      </c>
    </row>
    <row r="1007" spans="1:9" hidden="1" x14ac:dyDescent="0.15">
      <c r="A1007" s="25">
        <v>34</v>
      </c>
      <c r="B1007" s="28"/>
      <c r="C1007" s="167">
        <f t="shared" si="58"/>
        <v>278.51499999999999</v>
      </c>
      <c r="D1007" s="167">
        <f t="shared" si="58"/>
        <v>242.12166666666667</v>
      </c>
      <c r="E1007" s="167">
        <f t="shared" si="58"/>
        <v>194.86333333333334</v>
      </c>
      <c r="F1007" s="167">
        <f t="shared" si="58"/>
        <v>143.80666666666667</v>
      </c>
      <c r="G1007" s="167">
        <f t="shared" si="58"/>
        <v>87.00833333333334</v>
      </c>
      <c r="H1007" s="167">
        <f t="shared" si="58"/>
        <v>56.356666666666669</v>
      </c>
      <c r="I1007" s="167">
        <f t="shared" si="58"/>
        <v>36.393333333333331</v>
      </c>
    </row>
    <row r="1008" spans="1:9" hidden="1" x14ac:dyDescent="0.15">
      <c r="A1008" s="25">
        <v>35</v>
      </c>
      <c r="B1008" s="28"/>
      <c r="C1008" s="167">
        <f t="shared" ref="C1008:I1023" si="59">C937*$M$2</f>
        <v>285.67</v>
      </c>
      <c r="D1008" s="167">
        <f t="shared" si="59"/>
        <v>248.39333333333335</v>
      </c>
      <c r="E1008" s="167">
        <f t="shared" si="59"/>
        <v>201.4</v>
      </c>
      <c r="F1008" s="167">
        <f t="shared" si="59"/>
        <v>149.10666666666665</v>
      </c>
      <c r="G1008" s="167">
        <f t="shared" si="59"/>
        <v>90.63</v>
      </c>
      <c r="H1008" s="167">
        <f t="shared" si="59"/>
        <v>58.918333333333337</v>
      </c>
      <c r="I1008" s="167">
        <f t="shared" si="59"/>
        <v>38.248333333333335</v>
      </c>
    </row>
    <row r="1009" spans="1:9" hidden="1" x14ac:dyDescent="0.15">
      <c r="A1009" s="25">
        <v>36</v>
      </c>
      <c r="B1009" s="28"/>
      <c r="C1009" s="167">
        <f t="shared" si="59"/>
        <v>292.82499999999999</v>
      </c>
      <c r="D1009" s="167">
        <f t="shared" si="59"/>
        <v>254.75333333333333</v>
      </c>
      <c r="E1009" s="167">
        <f t="shared" si="59"/>
        <v>208.55500000000001</v>
      </c>
      <c r="F1009" s="167">
        <f t="shared" si="59"/>
        <v>154.84833333333333</v>
      </c>
      <c r="G1009" s="167">
        <f t="shared" si="59"/>
        <v>94.605000000000004</v>
      </c>
      <c r="H1009" s="167">
        <f t="shared" si="59"/>
        <v>61.833333333333336</v>
      </c>
      <c r="I1009" s="167">
        <f t="shared" si="59"/>
        <v>40.368333333333332</v>
      </c>
    </row>
    <row r="1010" spans="1:9" hidden="1" x14ac:dyDescent="0.15">
      <c r="A1010" s="25">
        <v>37</v>
      </c>
      <c r="B1010" s="28"/>
      <c r="C1010" s="167">
        <f t="shared" si="59"/>
        <v>300.245</v>
      </c>
      <c r="D1010" s="167">
        <f t="shared" si="59"/>
        <v>261.11333333333334</v>
      </c>
      <c r="E1010" s="167">
        <f t="shared" si="59"/>
        <v>216.41666666666666</v>
      </c>
      <c r="F1010" s="167">
        <f t="shared" si="59"/>
        <v>161.12</v>
      </c>
      <c r="G1010" s="167">
        <f t="shared" si="59"/>
        <v>98.933333333333337</v>
      </c>
      <c r="H1010" s="167">
        <f t="shared" si="59"/>
        <v>64.924999999999997</v>
      </c>
      <c r="I1010" s="167">
        <f t="shared" si="59"/>
        <v>42.576666666666668</v>
      </c>
    </row>
    <row r="1011" spans="1:9" hidden="1" x14ac:dyDescent="0.15">
      <c r="A1011" s="25">
        <v>38</v>
      </c>
      <c r="B1011" s="28"/>
      <c r="C1011" s="167">
        <f t="shared" si="59"/>
        <v>307.66500000000002</v>
      </c>
      <c r="D1011" s="167">
        <f t="shared" si="59"/>
        <v>267.64999999999998</v>
      </c>
      <c r="E1011" s="167">
        <f t="shared" si="59"/>
        <v>225.07333333333332</v>
      </c>
      <c r="F1011" s="167">
        <f t="shared" si="59"/>
        <v>168.09833333333333</v>
      </c>
      <c r="G1011" s="167">
        <f t="shared" si="59"/>
        <v>103.61499999999999</v>
      </c>
      <c r="H1011" s="167">
        <f t="shared" si="59"/>
        <v>68.281666666666666</v>
      </c>
      <c r="I1011" s="167">
        <f t="shared" si="59"/>
        <v>45.138333333333335</v>
      </c>
    </row>
    <row r="1012" spans="1:9" hidden="1" x14ac:dyDescent="0.15">
      <c r="A1012" s="25">
        <v>39</v>
      </c>
      <c r="B1012" s="28"/>
      <c r="C1012" s="167">
        <f t="shared" si="59"/>
        <v>315.08499999999998</v>
      </c>
      <c r="D1012" s="167">
        <f t="shared" si="59"/>
        <v>273.83333333333331</v>
      </c>
      <c r="E1012" s="167">
        <f t="shared" si="59"/>
        <v>234.43666666666667</v>
      </c>
      <c r="F1012" s="167">
        <f t="shared" si="59"/>
        <v>175.60666666666665</v>
      </c>
      <c r="G1012" s="167">
        <f t="shared" si="59"/>
        <v>108.73833333333333</v>
      </c>
      <c r="H1012" s="167">
        <f t="shared" si="59"/>
        <v>71.99166666666666</v>
      </c>
      <c r="I1012" s="167">
        <f t="shared" si="59"/>
        <v>47.788333333333334</v>
      </c>
    </row>
    <row r="1013" spans="1:9" hidden="1" x14ac:dyDescent="0.15">
      <c r="A1013" s="25">
        <v>40</v>
      </c>
      <c r="B1013" s="28"/>
      <c r="C1013" s="167">
        <f t="shared" si="59"/>
        <v>322.32833333333332</v>
      </c>
      <c r="D1013" s="167">
        <f t="shared" si="59"/>
        <v>280.19333333333333</v>
      </c>
      <c r="E1013" s="167">
        <f t="shared" si="59"/>
        <v>244.41833333333332</v>
      </c>
      <c r="F1013" s="167">
        <f t="shared" si="59"/>
        <v>183.73333333333332</v>
      </c>
      <c r="G1013" s="167">
        <f t="shared" si="59"/>
        <v>114.30333333333333</v>
      </c>
      <c r="H1013" s="167">
        <f t="shared" si="59"/>
        <v>75.966666666666669</v>
      </c>
      <c r="I1013" s="167">
        <f t="shared" si="59"/>
        <v>50.703333333333333</v>
      </c>
    </row>
    <row r="1014" spans="1:9" hidden="1" x14ac:dyDescent="0.15">
      <c r="A1014" s="25">
        <v>41</v>
      </c>
      <c r="B1014" s="28"/>
      <c r="C1014" s="167">
        <f t="shared" si="59"/>
        <v>329.57166666666666</v>
      </c>
      <c r="D1014" s="167">
        <f t="shared" si="59"/>
        <v>286.81833333333333</v>
      </c>
      <c r="E1014" s="167">
        <f t="shared" si="59"/>
        <v>255.54833333333335</v>
      </c>
      <c r="F1014" s="167">
        <f t="shared" si="59"/>
        <v>192.56666666666666</v>
      </c>
      <c r="G1014" s="167">
        <f t="shared" si="59"/>
        <v>120.31</v>
      </c>
      <c r="H1014" s="167">
        <f t="shared" si="59"/>
        <v>80.295000000000002</v>
      </c>
      <c r="I1014" s="167">
        <f t="shared" si="59"/>
        <v>53.795000000000002</v>
      </c>
    </row>
    <row r="1015" spans="1:9" hidden="1" x14ac:dyDescent="0.15">
      <c r="A1015" s="25">
        <v>42</v>
      </c>
      <c r="B1015" s="28"/>
      <c r="C1015" s="167">
        <f t="shared" si="59"/>
        <v>337.25666666666666</v>
      </c>
      <c r="D1015" s="167">
        <f t="shared" si="59"/>
        <v>293.00166666666667</v>
      </c>
      <c r="E1015" s="167">
        <f t="shared" si="59"/>
        <v>267.38499999999999</v>
      </c>
      <c r="F1015" s="167">
        <f t="shared" si="59"/>
        <v>202.19499999999999</v>
      </c>
      <c r="G1015" s="167">
        <f t="shared" si="59"/>
        <v>126.84666666666666</v>
      </c>
      <c r="H1015" s="167">
        <f t="shared" si="59"/>
        <v>84.976666666666659</v>
      </c>
      <c r="I1015" s="167">
        <f t="shared" si="59"/>
        <v>57.24</v>
      </c>
    </row>
    <row r="1016" spans="1:9" hidden="1" x14ac:dyDescent="0.15">
      <c r="A1016" s="25">
        <v>43</v>
      </c>
      <c r="B1016" s="28"/>
      <c r="C1016" s="167">
        <f t="shared" si="59"/>
        <v>350.33</v>
      </c>
      <c r="D1016" s="167">
        <f t="shared" si="59"/>
        <v>304.75</v>
      </c>
      <c r="E1016" s="167">
        <f t="shared" si="59"/>
        <v>278.07333333333332</v>
      </c>
      <c r="F1016" s="167">
        <f t="shared" si="59"/>
        <v>212.44166666666666</v>
      </c>
      <c r="G1016" s="167">
        <f t="shared" si="59"/>
        <v>133.82499999999999</v>
      </c>
      <c r="H1016" s="167">
        <f t="shared" si="59"/>
        <v>90.1</v>
      </c>
      <c r="I1016" s="167">
        <f t="shared" si="59"/>
        <v>61.038333333333334</v>
      </c>
    </row>
    <row r="1017" spans="1:9" hidden="1" x14ac:dyDescent="0.15">
      <c r="A1017" s="25">
        <v>44</v>
      </c>
      <c r="B1017" s="28"/>
      <c r="C1017" s="167">
        <f t="shared" si="59"/>
        <v>363.84500000000003</v>
      </c>
      <c r="D1017" s="167">
        <f t="shared" si="59"/>
        <v>316.49833333333333</v>
      </c>
      <c r="E1017" s="167">
        <f t="shared" si="59"/>
        <v>288.67333333333335</v>
      </c>
      <c r="F1017" s="167">
        <f t="shared" si="59"/>
        <v>223.74833333333333</v>
      </c>
      <c r="G1017" s="167">
        <f t="shared" si="59"/>
        <v>141.51</v>
      </c>
      <c r="H1017" s="167">
        <f t="shared" si="59"/>
        <v>95.576666666666668</v>
      </c>
      <c r="I1017" s="167">
        <f t="shared" si="59"/>
        <v>65.101666666666659</v>
      </c>
    </row>
    <row r="1018" spans="1:9" hidden="1" x14ac:dyDescent="0.15">
      <c r="A1018" s="25">
        <v>45</v>
      </c>
      <c r="B1018" s="28"/>
      <c r="C1018" s="167">
        <f t="shared" si="59"/>
        <v>377.18333333333334</v>
      </c>
      <c r="D1018" s="167">
        <f t="shared" si="59"/>
        <v>327.98166666666668</v>
      </c>
      <c r="E1018" s="167">
        <f t="shared" si="59"/>
        <v>299.00833333333333</v>
      </c>
      <c r="F1018" s="167">
        <f t="shared" si="59"/>
        <v>235.85</v>
      </c>
      <c r="G1018" s="167">
        <f t="shared" si="59"/>
        <v>149.81333333333333</v>
      </c>
      <c r="H1018" s="167">
        <f t="shared" si="59"/>
        <v>101.495</v>
      </c>
      <c r="I1018" s="167">
        <f t="shared" si="59"/>
        <v>69.518333333333331</v>
      </c>
    </row>
    <row r="1019" spans="1:9" hidden="1" x14ac:dyDescent="0.15">
      <c r="A1019" s="25">
        <v>46</v>
      </c>
      <c r="B1019" s="28"/>
      <c r="C1019" s="167">
        <f t="shared" si="59"/>
        <v>390.52166666666665</v>
      </c>
      <c r="D1019" s="167">
        <f t="shared" si="59"/>
        <v>339.64166666666665</v>
      </c>
      <c r="E1019" s="167">
        <f t="shared" si="59"/>
        <v>309.87333333333333</v>
      </c>
      <c r="F1019" s="167">
        <f t="shared" si="59"/>
        <v>248.83500000000001</v>
      </c>
      <c r="G1019" s="167">
        <f t="shared" si="59"/>
        <v>158.73500000000001</v>
      </c>
      <c r="H1019" s="167">
        <f t="shared" si="59"/>
        <v>108.03166666666667</v>
      </c>
      <c r="I1019" s="167">
        <f t="shared" si="59"/>
        <v>74.376666666666665</v>
      </c>
    </row>
    <row r="1020" spans="1:9" hidden="1" x14ac:dyDescent="0.15">
      <c r="A1020" s="25">
        <v>47</v>
      </c>
      <c r="B1020" s="28"/>
      <c r="C1020" s="167">
        <f t="shared" si="59"/>
        <v>404.125</v>
      </c>
      <c r="D1020" s="167">
        <f t="shared" si="59"/>
        <v>351.30166666666668</v>
      </c>
      <c r="E1020" s="167">
        <f t="shared" si="59"/>
        <v>320.29666666666668</v>
      </c>
      <c r="F1020" s="167">
        <f t="shared" si="59"/>
        <v>262.96833333333331</v>
      </c>
      <c r="G1020" s="167">
        <f t="shared" si="59"/>
        <v>168.45166666666665</v>
      </c>
      <c r="H1020" s="167">
        <f t="shared" si="59"/>
        <v>115.01</v>
      </c>
      <c r="I1020" s="167">
        <f t="shared" si="59"/>
        <v>79.5</v>
      </c>
    </row>
    <row r="1021" spans="1:9" hidden="1" x14ac:dyDescent="0.15">
      <c r="A1021" s="25">
        <v>48</v>
      </c>
      <c r="B1021" s="28"/>
      <c r="C1021" s="167">
        <f t="shared" si="59"/>
        <v>418.435</v>
      </c>
      <c r="D1021" s="167">
        <f t="shared" si="59"/>
        <v>363.66833333333335</v>
      </c>
      <c r="E1021" s="167">
        <f t="shared" si="59"/>
        <v>331.51499999999999</v>
      </c>
      <c r="F1021" s="167">
        <f t="shared" si="59"/>
        <v>278.07333333333332</v>
      </c>
      <c r="G1021" s="167">
        <f t="shared" si="59"/>
        <v>178.96333333333334</v>
      </c>
      <c r="H1021" s="167">
        <f t="shared" si="59"/>
        <v>122.69499999999999</v>
      </c>
      <c r="I1021" s="167">
        <f t="shared" si="59"/>
        <v>85.153333333333336</v>
      </c>
    </row>
    <row r="1022" spans="1:9" hidden="1" x14ac:dyDescent="0.15">
      <c r="A1022" s="25">
        <v>49</v>
      </c>
      <c r="B1022" s="28"/>
      <c r="C1022" s="167">
        <f t="shared" si="59"/>
        <v>432.48</v>
      </c>
      <c r="D1022" s="167">
        <f t="shared" si="59"/>
        <v>376.12333333333333</v>
      </c>
      <c r="E1022" s="167">
        <f t="shared" si="59"/>
        <v>342.99833333333333</v>
      </c>
      <c r="F1022" s="167">
        <f t="shared" si="59"/>
        <v>294.50333333333333</v>
      </c>
      <c r="G1022" s="167">
        <f t="shared" si="59"/>
        <v>190.27</v>
      </c>
      <c r="H1022" s="167">
        <f t="shared" si="59"/>
        <v>130.91</v>
      </c>
      <c r="I1022" s="167">
        <f t="shared" si="59"/>
        <v>91.424999999999997</v>
      </c>
    </row>
    <row r="1023" spans="1:9" hidden="1" x14ac:dyDescent="0.15">
      <c r="A1023" s="25">
        <v>50</v>
      </c>
      <c r="B1023" s="28"/>
      <c r="C1023" s="167">
        <f t="shared" si="59"/>
        <v>446.61333333333334</v>
      </c>
      <c r="D1023" s="167">
        <f t="shared" si="59"/>
        <v>388.49</v>
      </c>
      <c r="E1023" s="167">
        <f t="shared" si="59"/>
        <v>354.04</v>
      </c>
      <c r="F1023" s="167">
        <f t="shared" si="59"/>
        <v>308.37166666666667</v>
      </c>
      <c r="G1023" s="167">
        <f t="shared" si="59"/>
        <v>203.43166666666667</v>
      </c>
      <c r="H1023" s="167">
        <f t="shared" si="59"/>
        <v>133.38333333333333</v>
      </c>
      <c r="I1023" s="167">
        <f t="shared" si="59"/>
        <v>98.58</v>
      </c>
    </row>
    <row r="1024" spans="1:9" hidden="1" x14ac:dyDescent="0.15">
      <c r="A1024" s="25">
        <v>51</v>
      </c>
      <c r="B1024" s="28"/>
      <c r="C1024" s="167">
        <f t="shared" ref="C1024:I1039" si="60">C953*$M$2</f>
        <v>460.65833333333336</v>
      </c>
      <c r="D1024" s="167">
        <f t="shared" si="60"/>
        <v>400.68</v>
      </c>
      <c r="E1024" s="167">
        <f t="shared" si="60"/>
        <v>365.34666666666669</v>
      </c>
      <c r="F1024" s="167">
        <f t="shared" si="60"/>
        <v>318.79500000000002</v>
      </c>
      <c r="G1024" s="167">
        <f t="shared" si="60"/>
        <v>219.42</v>
      </c>
      <c r="H1024" s="167">
        <f t="shared" si="60"/>
        <v>144.60166666666666</v>
      </c>
      <c r="I1024" s="167">
        <f t="shared" si="60"/>
        <v>107.325</v>
      </c>
    </row>
    <row r="1025" spans="1:9" hidden="1" x14ac:dyDescent="0.15">
      <c r="A1025" s="25">
        <v>52</v>
      </c>
      <c r="B1025" s="28"/>
      <c r="C1025" s="167">
        <f t="shared" si="60"/>
        <v>474.88</v>
      </c>
      <c r="D1025" s="167">
        <f t="shared" si="60"/>
        <v>412.95833333333331</v>
      </c>
      <c r="E1025" s="167">
        <f t="shared" si="60"/>
        <v>376.65333333333331</v>
      </c>
      <c r="F1025" s="167">
        <f t="shared" si="60"/>
        <v>329.30666666666667</v>
      </c>
      <c r="G1025" s="167">
        <f t="shared" si="60"/>
        <v>230.02</v>
      </c>
      <c r="H1025" s="167">
        <f t="shared" si="60"/>
        <v>156.52666666666667</v>
      </c>
      <c r="I1025" s="167">
        <f t="shared" si="60"/>
        <v>116.77666666666667</v>
      </c>
    </row>
    <row r="1026" spans="1:9" hidden="1" x14ac:dyDescent="0.15">
      <c r="A1026" s="25">
        <v>53</v>
      </c>
      <c r="B1026" s="28"/>
      <c r="C1026" s="167">
        <f t="shared" si="60"/>
        <v>491.57499999999999</v>
      </c>
      <c r="D1026" s="167">
        <f t="shared" si="60"/>
        <v>427.53333333333336</v>
      </c>
      <c r="E1026" s="167">
        <f t="shared" si="60"/>
        <v>389.99166666666667</v>
      </c>
      <c r="F1026" s="167">
        <f t="shared" si="60"/>
        <v>342.20333333333332</v>
      </c>
      <c r="G1026" s="167">
        <f t="shared" si="60"/>
        <v>238.41166666666666</v>
      </c>
      <c r="H1026" s="167">
        <f t="shared" si="60"/>
        <v>163.15166666666667</v>
      </c>
      <c r="I1026" s="167">
        <f t="shared" si="60"/>
        <v>127.02333333333333</v>
      </c>
    </row>
    <row r="1027" spans="1:9" hidden="1" x14ac:dyDescent="0.15">
      <c r="A1027" s="25">
        <v>54</v>
      </c>
      <c r="B1027" s="28"/>
      <c r="C1027" s="167">
        <f t="shared" si="60"/>
        <v>508.44666666666666</v>
      </c>
      <c r="D1027" s="167">
        <f t="shared" si="60"/>
        <v>442.10833333333335</v>
      </c>
      <c r="E1027" s="167">
        <f t="shared" si="60"/>
        <v>403.24166666666667</v>
      </c>
      <c r="F1027" s="167">
        <f t="shared" si="60"/>
        <v>354.74666666666667</v>
      </c>
      <c r="G1027" s="167">
        <f t="shared" si="60"/>
        <v>246.80333333333334</v>
      </c>
      <c r="H1027" s="167">
        <f t="shared" si="60"/>
        <v>176.40166666666667</v>
      </c>
      <c r="I1027" s="167">
        <f t="shared" si="60"/>
        <v>137.97666666666666</v>
      </c>
    </row>
    <row r="1028" spans="1:9" hidden="1" x14ac:dyDescent="0.15">
      <c r="A1028" s="25">
        <v>55</v>
      </c>
      <c r="B1028" s="28"/>
      <c r="C1028" s="167">
        <f t="shared" si="60"/>
        <v>525.495</v>
      </c>
      <c r="D1028" s="167">
        <f t="shared" si="60"/>
        <v>456.94833333333332</v>
      </c>
      <c r="E1028" s="167">
        <f t="shared" si="60"/>
        <v>416.40333333333331</v>
      </c>
      <c r="F1028" s="167">
        <f t="shared" si="60"/>
        <v>367.46666666666664</v>
      </c>
      <c r="G1028" s="167">
        <f t="shared" si="60"/>
        <v>255.81333333333333</v>
      </c>
      <c r="H1028" s="167">
        <f t="shared" si="60"/>
        <v>190.62333333333333</v>
      </c>
      <c r="I1028" s="167">
        <f t="shared" si="60"/>
        <v>149.72499999999999</v>
      </c>
    </row>
    <row r="1029" spans="1:9" hidden="1" x14ac:dyDescent="0.15">
      <c r="A1029" s="25">
        <v>56</v>
      </c>
      <c r="B1029" s="28"/>
      <c r="C1029" s="167">
        <f t="shared" si="60"/>
        <v>542.27833333333331</v>
      </c>
      <c r="D1029" s="167">
        <f t="shared" si="60"/>
        <v>471.52333333333331</v>
      </c>
      <c r="E1029" s="167">
        <f t="shared" si="60"/>
        <v>429.65333333333331</v>
      </c>
      <c r="F1029" s="167">
        <f t="shared" si="60"/>
        <v>380.18666666666667</v>
      </c>
      <c r="G1029" s="167">
        <f t="shared" si="60"/>
        <v>264.29333333333335</v>
      </c>
      <c r="H1029" s="167">
        <f t="shared" si="60"/>
        <v>198.13166666666666</v>
      </c>
      <c r="I1029" s="167">
        <f t="shared" si="60"/>
        <v>162.35666666666665</v>
      </c>
    </row>
    <row r="1030" spans="1:9" hidden="1" x14ac:dyDescent="0.15">
      <c r="A1030" s="25">
        <v>57</v>
      </c>
      <c r="B1030" s="28"/>
      <c r="C1030" s="167">
        <f t="shared" si="60"/>
        <v>558.70833333333337</v>
      </c>
      <c r="D1030" s="167">
        <f t="shared" si="60"/>
        <v>486.09833333333336</v>
      </c>
      <c r="E1030" s="167">
        <f t="shared" si="60"/>
        <v>443.16833333333335</v>
      </c>
      <c r="F1030" s="167">
        <f t="shared" si="60"/>
        <v>392.995</v>
      </c>
      <c r="G1030" s="167">
        <f t="shared" si="60"/>
        <v>272.59666666666669</v>
      </c>
      <c r="H1030" s="167">
        <f t="shared" si="60"/>
        <v>214.03166666666667</v>
      </c>
      <c r="I1030" s="167">
        <f t="shared" si="60"/>
        <v>175.96</v>
      </c>
    </row>
    <row r="1031" spans="1:9" hidden="1" x14ac:dyDescent="0.15">
      <c r="A1031" s="25">
        <v>58</v>
      </c>
      <c r="B1031" s="28"/>
      <c r="C1031" s="167">
        <f t="shared" si="60"/>
        <v>578.14166666666665</v>
      </c>
      <c r="D1031" s="167">
        <f t="shared" si="60"/>
        <v>502.70499999999998</v>
      </c>
      <c r="E1031" s="167">
        <f t="shared" si="60"/>
        <v>457.03666666666669</v>
      </c>
      <c r="F1031" s="167">
        <f t="shared" si="60"/>
        <v>409.69</v>
      </c>
      <c r="G1031" s="167">
        <f t="shared" si="60"/>
        <v>283.46166666666664</v>
      </c>
      <c r="H1031" s="167">
        <f t="shared" si="60"/>
        <v>231.08</v>
      </c>
      <c r="I1031" s="167">
        <f t="shared" si="60"/>
        <v>190.62333333333333</v>
      </c>
    </row>
    <row r="1032" spans="1:9" hidden="1" x14ac:dyDescent="0.15">
      <c r="A1032" s="25">
        <v>59</v>
      </c>
      <c r="B1032" s="28"/>
      <c r="C1032" s="167">
        <f t="shared" si="60"/>
        <v>597.57500000000005</v>
      </c>
      <c r="D1032" s="167">
        <f t="shared" si="60"/>
        <v>519.66499999999996</v>
      </c>
      <c r="E1032" s="167">
        <f t="shared" si="60"/>
        <v>470.90499999999997</v>
      </c>
      <c r="F1032" s="167">
        <f t="shared" si="60"/>
        <v>426.29666666666668</v>
      </c>
      <c r="G1032" s="167">
        <f t="shared" si="60"/>
        <v>294.14999999999998</v>
      </c>
      <c r="H1032" s="167">
        <f t="shared" si="60"/>
        <v>239.56</v>
      </c>
      <c r="I1032" s="167">
        <f t="shared" si="60"/>
        <v>206.435</v>
      </c>
    </row>
    <row r="1033" spans="1:9" hidden="1" x14ac:dyDescent="0.15">
      <c r="A1033" s="25">
        <v>60</v>
      </c>
      <c r="B1033" s="28"/>
      <c r="C1033" s="167">
        <f t="shared" si="60"/>
        <v>616.74333333333334</v>
      </c>
      <c r="D1033" s="167">
        <f t="shared" si="60"/>
        <v>536.18333333333328</v>
      </c>
      <c r="E1033" s="167">
        <f t="shared" si="60"/>
        <v>484.86166666666668</v>
      </c>
      <c r="F1033" s="167">
        <f t="shared" si="60"/>
        <v>442.90333333333331</v>
      </c>
      <c r="G1033" s="167">
        <f t="shared" si="60"/>
        <v>304.92666666666668</v>
      </c>
      <c r="H1033" s="167">
        <f t="shared" si="60"/>
        <v>258.64</v>
      </c>
      <c r="I1033" s="167">
        <f t="shared" si="60"/>
        <v>223.39500000000001</v>
      </c>
    </row>
    <row r="1034" spans="1:9" hidden="1" x14ac:dyDescent="0.15">
      <c r="A1034" s="25">
        <v>61</v>
      </c>
      <c r="B1034" s="28"/>
      <c r="C1034" s="167">
        <f t="shared" si="60"/>
        <v>640.505</v>
      </c>
      <c r="D1034" s="167">
        <f t="shared" si="60"/>
        <v>556.85333333333335</v>
      </c>
      <c r="E1034" s="167">
        <f t="shared" si="60"/>
        <v>505.79666666666668</v>
      </c>
      <c r="F1034" s="167">
        <f t="shared" si="60"/>
        <v>459.51</v>
      </c>
      <c r="G1034" s="167">
        <f t="shared" si="60"/>
        <v>316.32166666666666</v>
      </c>
      <c r="H1034" s="167">
        <f t="shared" si="60"/>
        <v>279.13333333333333</v>
      </c>
      <c r="I1034" s="167">
        <f t="shared" si="60"/>
        <v>241.68</v>
      </c>
    </row>
    <row r="1035" spans="1:9" hidden="1" x14ac:dyDescent="0.15">
      <c r="A1035" s="25">
        <v>62</v>
      </c>
      <c r="B1035" s="28"/>
      <c r="C1035" s="167">
        <f t="shared" si="60"/>
        <v>681.05</v>
      </c>
      <c r="D1035" s="167">
        <f t="shared" si="60"/>
        <v>584.76666666666665</v>
      </c>
      <c r="E1035" s="167">
        <f t="shared" si="60"/>
        <v>530.61833333333334</v>
      </c>
      <c r="F1035" s="167">
        <f t="shared" si="60"/>
        <v>480.26833333333332</v>
      </c>
      <c r="G1035" s="167">
        <f t="shared" si="60"/>
        <v>330.72</v>
      </c>
      <c r="H1035" s="167">
        <f t="shared" si="60"/>
        <v>288.76166666666666</v>
      </c>
      <c r="I1035" s="167">
        <f t="shared" si="60"/>
        <v>261.29000000000002</v>
      </c>
    </row>
    <row r="1036" spans="1:9" hidden="1" x14ac:dyDescent="0.15">
      <c r="A1036" s="25">
        <v>63</v>
      </c>
      <c r="B1036" s="28"/>
      <c r="C1036" s="167">
        <f t="shared" si="60"/>
        <v>728.30833333333328</v>
      </c>
      <c r="D1036" s="167">
        <f t="shared" si="60"/>
        <v>626.99</v>
      </c>
      <c r="E1036" s="167">
        <f t="shared" si="60"/>
        <v>558.17833333333328</v>
      </c>
      <c r="F1036" s="167">
        <f t="shared" si="60"/>
        <v>504.91333333333336</v>
      </c>
      <c r="G1036" s="167">
        <f t="shared" si="60"/>
        <v>347.85666666666668</v>
      </c>
      <c r="H1036" s="167">
        <f t="shared" si="60"/>
        <v>311.55166666666668</v>
      </c>
      <c r="I1036" s="167">
        <f t="shared" si="60"/>
        <v>282.57833333333332</v>
      </c>
    </row>
    <row r="1037" spans="1:9" hidden="1" x14ac:dyDescent="0.15">
      <c r="A1037" s="25">
        <v>64</v>
      </c>
      <c r="B1037" s="28"/>
      <c r="C1037" s="167">
        <f t="shared" si="60"/>
        <v>779.01166666666666</v>
      </c>
      <c r="D1037" s="167">
        <f t="shared" si="60"/>
        <v>672.48166666666668</v>
      </c>
      <c r="E1037" s="167">
        <f t="shared" si="60"/>
        <v>590.06666666666672</v>
      </c>
      <c r="F1037" s="167">
        <f t="shared" si="60"/>
        <v>533.97500000000002</v>
      </c>
      <c r="G1037" s="167">
        <f t="shared" si="60"/>
        <v>367.90833333333336</v>
      </c>
      <c r="H1037" s="167">
        <f t="shared" si="60"/>
        <v>336.37333333333333</v>
      </c>
      <c r="I1037" s="167">
        <f t="shared" si="60"/>
        <v>305.54500000000002</v>
      </c>
    </row>
    <row r="1038" spans="1:9" hidden="1" x14ac:dyDescent="0.15">
      <c r="A1038" s="25">
        <v>65</v>
      </c>
      <c r="B1038" s="28"/>
      <c r="C1038" s="167">
        <f t="shared" si="60"/>
        <v>833.51333333333332</v>
      </c>
      <c r="D1038" s="167">
        <f t="shared" si="60"/>
        <v>721.50666666666666</v>
      </c>
      <c r="E1038" s="167">
        <f t="shared" si="60"/>
        <v>628.58000000000004</v>
      </c>
      <c r="F1038" s="167">
        <f t="shared" si="60"/>
        <v>573.90166666666664</v>
      </c>
      <c r="G1038" s="167">
        <f t="shared" si="60"/>
        <v>393.87833333333333</v>
      </c>
      <c r="H1038" s="167">
        <f t="shared" si="60"/>
        <v>347.32666666666665</v>
      </c>
      <c r="I1038" s="167">
        <f t="shared" si="60"/>
        <v>330.36666666666667</v>
      </c>
    </row>
    <row r="1039" spans="1:9" hidden="1" x14ac:dyDescent="0.15">
      <c r="A1039" s="25">
        <v>66</v>
      </c>
      <c r="B1039" s="28"/>
      <c r="C1039" s="167">
        <f t="shared" si="60"/>
        <v>892.16666666666663</v>
      </c>
      <c r="D1039" s="167">
        <f t="shared" si="60"/>
        <v>774.33</v>
      </c>
      <c r="E1039" s="167">
        <f t="shared" si="60"/>
        <v>673.80666666666662</v>
      </c>
      <c r="F1039" s="167">
        <f t="shared" si="60"/>
        <v>619.83500000000004</v>
      </c>
      <c r="G1039" s="167">
        <f t="shared" si="60"/>
        <v>424.17666666666668</v>
      </c>
      <c r="H1039" s="167">
        <f t="shared" si="60"/>
        <v>374.97500000000002</v>
      </c>
      <c r="I1039" s="167">
        <f t="shared" si="60"/>
        <v>357.04333333333335</v>
      </c>
    </row>
    <row r="1040" spans="1:9" hidden="1" x14ac:dyDescent="0.15">
      <c r="A1040" s="25">
        <v>67</v>
      </c>
      <c r="B1040" s="28"/>
      <c r="C1040" s="167">
        <f t="shared" ref="C1040:I1055" si="61">C969*$M$2</f>
        <v>955.14833333333331</v>
      </c>
      <c r="D1040" s="167">
        <f t="shared" si="61"/>
        <v>831.12833333333333</v>
      </c>
      <c r="E1040" s="167">
        <f t="shared" si="61"/>
        <v>727.77833333333331</v>
      </c>
      <c r="F1040" s="167">
        <f t="shared" si="61"/>
        <v>669.74333333333334</v>
      </c>
      <c r="G1040" s="167">
        <f t="shared" si="61"/>
        <v>458.27333333333331</v>
      </c>
      <c r="H1040" s="167">
        <f t="shared" si="61"/>
        <v>404.74333333333334</v>
      </c>
      <c r="I1040" s="167">
        <f t="shared" si="61"/>
        <v>385.84</v>
      </c>
    </row>
    <row r="1041" spans="1:9" hidden="1" x14ac:dyDescent="0.15">
      <c r="A1041" s="25">
        <v>68</v>
      </c>
      <c r="B1041" s="28"/>
      <c r="C1041" s="167">
        <f t="shared" si="61"/>
        <v>1022.7233333333334</v>
      </c>
      <c r="D1041" s="167">
        <f t="shared" si="61"/>
        <v>892.255</v>
      </c>
      <c r="E1041" s="167">
        <f t="shared" si="61"/>
        <v>789.52333333333331</v>
      </c>
      <c r="F1041" s="167">
        <f t="shared" si="61"/>
        <v>726.27666666666664</v>
      </c>
      <c r="G1041" s="167">
        <f t="shared" si="61"/>
        <v>496.875</v>
      </c>
      <c r="H1041" s="167">
        <f t="shared" si="61"/>
        <v>456.68333333333334</v>
      </c>
      <c r="I1041" s="167">
        <f t="shared" si="61"/>
        <v>416.93333333333334</v>
      </c>
    </row>
    <row r="1042" spans="1:9" hidden="1" x14ac:dyDescent="0.15">
      <c r="A1042" s="25">
        <v>69</v>
      </c>
      <c r="B1042" s="28"/>
      <c r="C1042" s="167">
        <f t="shared" si="61"/>
        <v>1095.3333333333333</v>
      </c>
      <c r="D1042" s="167">
        <f t="shared" si="61"/>
        <v>957.97500000000002</v>
      </c>
      <c r="E1042" s="167">
        <f t="shared" si="61"/>
        <v>861.42666666666662</v>
      </c>
      <c r="F1042" s="167">
        <f t="shared" si="61"/>
        <v>793.14499999999998</v>
      </c>
      <c r="G1042" s="167">
        <f t="shared" si="61"/>
        <v>542.72</v>
      </c>
      <c r="H1042" s="167">
        <f t="shared" si="61"/>
        <v>493.07666666666665</v>
      </c>
      <c r="I1042" s="167">
        <f t="shared" si="61"/>
        <v>450.5</v>
      </c>
    </row>
    <row r="1043" spans="1:9" hidden="1" x14ac:dyDescent="0.15">
      <c r="A1043" s="25">
        <v>70</v>
      </c>
      <c r="B1043" s="28"/>
      <c r="C1043" s="167">
        <f t="shared" si="61"/>
        <v>1191.7049999999999</v>
      </c>
      <c r="D1043" s="167">
        <f t="shared" si="61"/>
        <v>1036.415</v>
      </c>
      <c r="E1043" s="167">
        <f t="shared" si="61"/>
        <v>936.77499999999998</v>
      </c>
      <c r="F1043" s="167">
        <f t="shared" si="61"/>
        <v>882.62666666666667</v>
      </c>
      <c r="G1043" s="167">
        <f t="shared" si="61"/>
        <v>600.13666666666666</v>
      </c>
      <c r="H1043" s="167">
        <f t="shared" si="61"/>
        <v>532.38499999999999</v>
      </c>
      <c r="I1043" s="167">
        <f t="shared" si="61"/>
        <v>486.71666666666664</v>
      </c>
    </row>
    <row r="1044" spans="1:9" hidden="1" x14ac:dyDescent="0.15">
      <c r="A1044" s="25">
        <v>71</v>
      </c>
      <c r="B1044" s="28"/>
      <c r="C1044" s="167">
        <f t="shared" si="61"/>
        <v>1312.4566666666667</v>
      </c>
      <c r="D1044" s="167">
        <f t="shared" si="61"/>
        <v>1141.4433333333334</v>
      </c>
      <c r="E1044" s="167">
        <f t="shared" si="61"/>
        <v>1040.5666666666666</v>
      </c>
      <c r="F1044" s="167">
        <f t="shared" si="61"/>
        <v>971.93166666666662</v>
      </c>
      <c r="G1044" s="167">
        <f t="shared" si="61"/>
        <v>661.0866666666667</v>
      </c>
      <c r="H1044" s="167">
        <f t="shared" si="61"/>
        <v>599.60666666666668</v>
      </c>
      <c r="I1044" s="167">
        <f t="shared" si="61"/>
        <v>525.58333333333337</v>
      </c>
    </row>
    <row r="1045" spans="1:9" hidden="1" x14ac:dyDescent="0.15">
      <c r="A1045" s="25">
        <v>72</v>
      </c>
      <c r="B1045" s="28"/>
      <c r="C1045" s="167">
        <f t="shared" si="61"/>
        <v>1451.8466666666666</v>
      </c>
      <c r="D1045" s="167">
        <f t="shared" si="61"/>
        <v>1262.5483333333334</v>
      </c>
      <c r="E1045" s="167">
        <f t="shared" si="61"/>
        <v>1151.2483333333332</v>
      </c>
      <c r="F1045" s="167">
        <f t="shared" si="61"/>
        <v>1075.635</v>
      </c>
      <c r="G1045" s="167">
        <f t="shared" si="61"/>
        <v>731.66499999999996</v>
      </c>
      <c r="H1045" s="167">
        <f t="shared" si="61"/>
        <v>647.13</v>
      </c>
      <c r="I1045" s="167">
        <f t="shared" si="61"/>
        <v>567.27666666666664</v>
      </c>
    </row>
    <row r="1046" spans="1:9" hidden="1" x14ac:dyDescent="0.15">
      <c r="A1046" s="25">
        <v>73</v>
      </c>
      <c r="B1046" s="28"/>
      <c r="C1046" s="167">
        <f t="shared" si="61"/>
        <v>1612.7016666666666</v>
      </c>
      <c r="D1046" s="167">
        <f t="shared" si="61"/>
        <v>1402.2033333333334</v>
      </c>
      <c r="E1046" s="167">
        <f t="shared" si="61"/>
        <v>1278.3599999999999</v>
      </c>
      <c r="F1046" s="167">
        <f t="shared" si="61"/>
        <v>1194.0899999999999</v>
      </c>
      <c r="G1046" s="167">
        <f t="shared" si="61"/>
        <v>811.96</v>
      </c>
      <c r="H1046" s="167">
        <f t="shared" si="61"/>
        <v>698.36333333333334</v>
      </c>
      <c r="I1046" s="167">
        <f t="shared" si="61"/>
        <v>611.88499999999999</v>
      </c>
    </row>
    <row r="1047" spans="1:9" hidden="1" x14ac:dyDescent="0.15">
      <c r="A1047" s="25">
        <v>74</v>
      </c>
      <c r="B1047" s="28"/>
      <c r="C1047" s="167">
        <f t="shared" si="61"/>
        <v>1797.8483333333334</v>
      </c>
      <c r="D1047" s="167">
        <f t="shared" si="61"/>
        <v>1563.2349999999999</v>
      </c>
      <c r="E1047" s="167">
        <f t="shared" si="61"/>
        <v>1425.2583333333334</v>
      </c>
      <c r="F1047" s="167">
        <f t="shared" si="61"/>
        <v>1331.36</v>
      </c>
      <c r="G1047" s="167">
        <f t="shared" si="61"/>
        <v>905.505</v>
      </c>
      <c r="H1047" s="167">
        <f t="shared" si="61"/>
        <v>784.31166666666661</v>
      </c>
      <c r="I1047" s="167">
        <f t="shared" si="61"/>
        <v>659.49666666666667</v>
      </c>
    </row>
    <row r="1048" spans="1:9" hidden="1" x14ac:dyDescent="0.15">
      <c r="A1048" s="25">
        <v>75</v>
      </c>
      <c r="B1048" s="28"/>
      <c r="C1048" s="167">
        <f t="shared" si="61"/>
        <v>2010.2016666666666</v>
      </c>
      <c r="D1048" s="167">
        <f t="shared" si="61"/>
        <v>1748.1166666666666</v>
      </c>
      <c r="E1048" s="167">
        <f t="shared" si="61"/>
        <v>1587.2616666666668</v>
      </c>
      <c r="F1048" s="167">
        <f t="shared" si="61"/>
        <v>1498.1333333333334</v>
      </c>
      <c r="G1048" s="167">
        <f t="shared" si="61"/>
        <v>1016.0983333333334</v>
      </c>
      <c r="H1048" s="167">
        <f t="shared" si="61"/>
        <v>845.26166666666666</v>
      </c>
      <c r="I1048" s="167">
        <f t="shared" si="61"/>
        <v>709.93499999999995</v>
      </c>
    </row>
    <row r="1049" spans="1:9" hidden="1" x14ac:dyDescent="0.15">
      <c r="A1049" s="25">
        <v>76</v>
      </c>
      <c r="B1049" s="28"/>
      <c r="C1049" s="167">
        <f t="shared" si="61"/>
        <v>2254.355</v>
      </c>
      <c r="D1049" s="167">
        <f t="shared" si="61"/>
        <v>1960.2049999999999</v>
      </c>
      <c r="E1049" s="167">
        <f t="shared" si="61"/>
        <v>1785.835</v>
      </c>
      <c r="F1049" s="167">
        <f t="shared" si="61"/>
        <v>1679.7466666666667</v>
      </c>
      <c r="G1049" s="167">
        <f t="shared" si="61"/>
        <v>1139.3233333333333</v>
      </c>
      <c r="H1049" s="167">
        <f t="shared" si="61"/>
        <v>910.18666666666661</v>
      </c>
      <c r="I1049" s="167">
        <f t="shared" si="61"/>
        <v>763.2</v>
      </c>
    </row>
    <row r="1050" spans="1:9" hidden="1" x14ac:dyDescent="0.15">
      <c r="A1050" s="25">
        <v>77</v>
      </c>
      <c r="B1050" s="28"/>
      <c r="C1050" s="167">
        <f t="shared" si="61"/>
        <v>2531.6333333333332</v>
      </c>
      <c r="D1050" s="167">
        <f t="shared" si="61"/>
        <v>2201.5316666666668</v>
      </c>
      <c r="E1050" s="167">
        <f t="shared" si="61"/>
        <v>2007.1983333333333</v>
      </c>
      <c r="F1050" s="167">
        <f t="shared" si="61"/>
        <v>1886.4466666666667</v>
      </c>
      <c r="G1050" s="167">
        <f t="shared" si="61"/>
        <v>1279.8616666666667</v>
      </c>
      <c r="H1050" s="167">
        <f t="shared" si="61"/>
        <v>1017.6883333333333</v>
      </c>
      <c r="I1050" s="167">
        <f t="shared" si="61"/>
        <v>818.85</v>
      </c>
    </row>
    <row r="1051" spans="1:9" hidden="1" x14ac:dyDescent="0.15">
      <c r="A1051" s="25">
        <v>78</v>
      </c>
      <c r="B1051" s="28"/>
      <c r="C1051" s="167">
        <f t="shared" si="61"/>
        <v>2844.6866666666665</v>
      </c>
      <c r="D1051" s="167">
        <f t="shared" si="61"/>
        <v>2473.5983333333334</v>
      </c>
      <c r="E1051" s="167">
        <f t="shared" si="61"/>
        <v>2255.3266666666668</v>
      </c>
      <c r="F1051" s="167">
        <f t="shared" si="61"/>
        <v>2119.4699999999998</v>
      </c>
      <c r="G1051" s="167">
        <f t="shared" si="61"/>
        <v>1437.89</v>
      </c>
      <c r="H1051" s="167">
        <f t="shared" si="61"/>
        <v>1092.7716666666668</v>
      </c>
      <c r="I1051" s="167">
        <f t="shared" si="61"/>
        <v>876.62</v>
      </c>
    </row>
    <row r="1052" spans="1:9" hidden="1" x14ac:dyDescent="0.15">
      <c r="A1052" s="25">
        <v>79</v>
      </c>
      <c r="B1052" s="28"/>
      <c r="C1052" s="167">
        <f t="shared" si="61"/>
        <v>3196.165</v>
      </c>
      <c r="D1052" s="167">
        <f t="shared" si="61"/>
        <v>2779.0549999999998</v>
      </c>
      <c r="E1052" s="167">
        <f t="shared" si="61"/>
        <v>2534.0183333333334</v>
      </c>
      <c r="F1052" s="167">
        <f t="shared" si="61"/>
        <v>2381.6433333333334</v>
      </c>
      <c r="G1052" s="167">
        <f t="shared" si="61"/>
        <v>1615.7049999999999</v>
      </c>
      <c r="H1052" s="167">
        <f t="shared" si="61"/>
        <v>1170.8583333333333</v>
      </c>
      <c r="I1052" s="167">
        <f t="shared" si="61"/>
        <v>935.80333333333328</v>
      </c>
    </row>
    <row r="1053" spans="1:9" hidden="1" x14ac:dyDescent="0.15">
      <c r="A1053" s="25">
        <v>80</v>
      </c>
      <c r="B1053" s="28" t="s">
        <v>3</v>
      </c>
      <c r="C1053" s="167">
        <f t="shared" si="61"/>
        <v>3616.72</v>
      </c>
      <c r="D1053" s="167">
        <f t="shared" si="61"/>
        <v>3145.1966666666667</v>
      </c>
      <c r="E1053" s="167">
        <f t="shared" si="61"/>
        <v>2867.3</v>
      </c>
      <c r="F1053" s="167">
        <f t="shared" si="61"/>
        <v>2694.9616666666666</v>
      </c>
      <c r="G1053" s="167">
        <f t="shared" si="61"/>
        <v>1828.2349999999999</v>
      </c>
      <c r="H1053" s="167">
        <f t="shared" si="61"/>
        <v>1299.3833333333334</v>
      </c>
      <c r="I1053" s="167">
        <f t="shared" si="61"/>
        <v>995.34</v>
      </c>
    </row>
    <row r="1054" spans="1:9" hidden="1" x14ac:dyDescent="0.15">
      <c r="A1054" s="25">
        <v>1</v>
      </c>
      <c r="B1054" s="28" t="s">
        <v>4</v>
      </c>
      <c r="C1054" s="167">
        <f t="shared" si="61"/>
        <v>137.80000000000001</v>
      </c>
      <c r="D1054" s="167">
        <f t="shared" si="61"/>
        <v>120.045</v>
      </c>
      <c r="E1054" s="167">
        <f t="shared" si="61"/>
        <v>103.61499999999999</v>
      </c>
      <c r="F1054" s="167">
        <f t="shared" si="61"/>
        <v>71.726666666666659</v>
      </c>
      <c r="G1054" s="167">
        <f t="shared" si="61"/>
        <v>39.484999999999999</v>
      </c>
      <c r="H1054" s="167">
        <f t="shared" si="61"/>
        <v>23.496666666666666</v>
      </c>
      <c r="I1054" s="167">
        <f t="shared" si="61"/>
        <v>13.78</v>
      </c>
    </row>
    <row r="1055" spans="1:9" hidden="1" x14ac:dyDescent="0.15">
      <c r="A1055" s="25">
        <v>2</v>
      </c>
      <c r="B1055" s="28" t="s">
        <v>1</v>
      </c>
      <c r="C1055" s="167">
        <f t="shared" si="61"/>
        <v>162.88666666666666</v>
      </c>
      <c r="D1055" s="167">
        <f t="shared" si="61"/>
        <v>141.86333333333334</v>
      </c>
      <c r="E1055" s="167">
        <f t="shared" si="61"/>
        <v>122.43</v>
      </c>
      <c r="F1055" s="167">
        <f t="shared" si="61"/>
        <v>84.888333333333335</v>
      </c>
      <c r="G1055" s="167">
        <f t="shared" si="61"/>
        <v>46.64</v>
      </c>
      <c r="H1055" s="167">
        <f t="shared" si="61"/>
        <v>27.824999999999999</v>
      </c>
      <c r="I1055" s="167">
        <f t="shared" si="61"/>
        <v>16.253333333333334</v>
      </c>
    </row>
    <row r="1056" spans="1:9" ht="14" hidden="1" thickBot="1" x14ac:dyDescent="0.2">
      <c r="A1056" s="29">
        <v>3</v>
      </c>
      <c r="B1056" s="30" t="s">
        <v>5</v>
      </c>
      <c r="C1056" s="167">
        <f t="shared" ref="C1056:I1056" si="62">C985*$M$2</f>
        <v>225.51499999999999</v>
      </c>
      <c r="D1056" s="167">
        <f t="shared" si="62"/>
        <v>196.36500000000001</v>
      </c>
      <c r="E1056" s="167">
        <f t="shared" si="62"/>
        <v>169.6</v>
      </c>
      <c r="F1056" s="167">
        <f t="shared" si="62"/>
        <v>117.48333333333333</v>
      </c>
      <c r="G1056" s="167">
        <f t="shared" si="62"/>
        <v>64.66</v>
      </c>
      <c r="H1056" s="167">
        <f t="shared" si="62"/>
        <v>38.513333333333335</v>
      </c>
      <c r="I1056" s="167">
        <f t="shared" si="62"/>
        <v>22.613333333333333</v>
      </c>
    </row>
    <row r="1057" spans="1:9" ht="14" hidden="1" thickBot="1" x14ac:dyDescent="0.2"/>
    <row r="1058" spans="1:9" ht="18" hidden="1" x14ac:dyDescent="0.2">
      <c r="A1058" s="443" t="s">
        <v>187</v>
      </c>
      <c r="B1058" s="444"/>
      <c r="C1058" s="444"/>
      <c r="D1058" s="444"/>
      <c r="E1058" s="444"/>
      <c r="F1058" s="444"/>
      <c r="G1058" s="445"/>
    </row>
    <row r="1059" spans="1:9" ht="18" hidden="1" x14ac:dyDescent="0.2">
      <c r="A1059" s="437" t="s">
        <v>188</v>
      </c>
      <c r="B1059" s="438"/>
      <c r="C1059" s="438"/>
      <c r="D1059" s="438"/>
      <c r="E1059" s="438"/>
      <c r="F1059" s="438"/>
      <c r="G1059" s="439"/>
    </row>
    <row r="1060" spans="1:9" hidden="1" x14ac:dyDescent="0.15">
      <c r="A1060" s="440" t="s">
        <v>0</v>
      </c>
      <c r="B1060" s="441"/>
      <c r="C1060" s="441"/>
      <c r="D1060" s="441"/>
      <c r="E1060" s="441"/>
      <c r="F1060" s="441"/>
      <c r="G1060" s="442"/>
    </row>
    <row r="1061" spans="1:9" hidden="1" x14ac:dyDescent="0.15">
      <c r="A1061" s="25" t="s">
        <v>2</v>
      </c>
      <c r="B1061" s="26" t="s">
        <v>2</v>
      </c>
      <c r="C1061" s="247" t="s">
        <v>47</v>
      </c>
      <c r="D1061" s="247" t="s">
        <v>48</v>
      </c>
      <c r="E1061" s="247" t="s">
        <v>49</v>
      </c>
      <c r="F1061" s="247" t="s">
        <v>50</v>
      </c>
      <c r="G1061" s="248" t="s">
        <v>51</v>
      </c>
    </row>
    <row r="1062" spans="1:9" hidden="1" x14ac:dyDescent="0.15">
      <c r="A1062" s="25">
        <v>18</v>
      </c>
      <c r="B1062" s="28"/>
      <c r="C1062" s="167">
        <f>C920*$M$4</f>
        <v>617.85624999999993</v>
      </c>
      <c r="D1062" s="167">
        <f t="shared" ref="D1062:I1062" si="63">D920*$M$4</f>
        <v>537.91374999999994</v>
      </c>
      <c r="E1062" s="167">
        <f t="shared" si="63"/>
        <v>461.36749999999995</v>
      </c>
      <c r="F1062" s="167">
        <f t="shared" si="63"/>
        <v>321.59875</v>
      </c>
      <c r="G1062" s="167">
        <f t="shared" si="63"/>
        <v>176.86624999999998</v>
      </c>
      <c r="H1062" s="167">
        <f t="shared" si="63"/>
        <v>105.54499999999999</v>
      </c>
      <c r="I1062" s="167">
        <f t="shared" si="63"/>
        <v>61.916249999999998</v>
      </c>
    </row>
    <row r="1063" spans="1:9" hidden="1" x14ac:dyDescent="0.15">
      <c r="A1063" s="25">
        <v>19</v>
      </c>
      <c r="B1063" s="28"/>
      <c r="C1063" s="167">
        <f t="shared" ref="C1063:I1078" si="64">C921*$M$4</f>
        <v>628.04499999999996</v>
      </c>
      <c r="D1063" s="167">
        <f t="shared" si="64"/>
        <v>547.31874999999991</v>
      </c>
      <c r="E1063" s="167">
        <f t="shared" si="64"/>
        <v>461.36749999999995</v>
      </c>
      <c r="F1063" s="167">
        <f t="shared" si="64"/>
        <v>321.59875</v>
      </c>
      <c r="G1063" s="167">
        <f t="shared" si="64"/>
        <v>178.17249999999999</v>
      </c>
      <c r="H1063" s="167">
        <f t="shared" si="64"/>
        <v>106.85124999999999</v>
      </c>
      <c r="I1063" s="167">
        <f t="shared" si="64"/>
        <v>62.961249999999993</v>
      </c>
    </row>
    <row r="1064" spans="1:9" hidden="1" x14ac:dyDescent="0.15">
      <c r="A1064" s="25">
        <v>20</v>
      </c>
      <c r="B1064" s="28"/>
      <c r="C1064" s="167">
        <f t="shared" si="64"/>
        <v>638.75624999999991</v>
      </c>
      <c r="D1064" s="167">
        <f t="shared" si="64"/>
        <v>555.93999999999994</v>
      </c>
      <c r="E1064" s="167">
        <f t="shared" si="64"/>
        <v>461.36749999999995</v>
      </c>
      <c r="F1064" s="167">
        <f t="shared" si="64"/>
        <v>322.38249999999999</v>
      </c>
      <c r="G1064" s="167">
        <f t="shared" si="64"/>
        <v>180.00125</v>
      </c>
      <c r="H1064" s="167">
        <f t="shared" si="64"/>
        <v>108.41874999999999</v>
      </c>
      <c r="I1064" s="167">
        <f t="shared" si="64"/>
        <v>64.267499999999998</v>
      </c>
    </row>
    <row r="1065" spans="1:9" hidden="1" x14ac:dyDescent="0.15">
      <c r="A1065" s="25">
        <v>21</v>
      </c>
      <c r="B1065" s="28"/>
      <c r="C1065" s="167">
        <f t="shared" si="64"/>
        <v>650.77374999999995</v>
      </c>
      <c r="D1065" s="167">
        <f t="shared" si="64"/>
        <v>566.12874999999997</v>
      </c>
      <c r="E1065" s="167">
        <f t="shared" si="64"/>
        <v>461.36749999999995</v>
      </c>
      <c r="F1065" s="167">
        <f t="shared" si="64"/>
        <v>323.95</v>
      </c>
      <c r="G1065" s="167">
        <f t="shared" si="64"/>
        <v>182.09124999999997</v>
      </c>
      <c r="H1065" s="167">
        <f t="shared" si="64"/>
        <v>110.50874999999999</v>
      </c>
      <c r="I1065" s="167">
        <f t="shared" si="64"/>
        <v>65.834999999999994</v>
      </c>
    </row>
    <row r="1066" spans="1:9" hidden="1" x14ac:dyDescent="0.15">
      <c r="A1066" s="25">
        <v>22</v>
      </c>
      <c r="B1066" s="28"/>
      <c r="C1066" s="167">
        <f t="shared" si="64"/>
        <v>661.74624999999992</v>
      </c>
      <c r="D1066" s="167">
        <f t="shared" si="64"/>
        <v>575.27249999999992</v>
      </c>
      <c r="E1066" s="167">
        <f t="shared" si="64"/>
        <v>462.41249999999997</v>
      </c>
      <c r="F1066" s="167">
        <f t="shared" si="64"/>
        <v>326.30124999999998</v>
      </c>
      <c r="G1066" s="167">
        <f t="shared" si="64"/>
        <v>184.70374999999999</v>
      </c>
      <c r="H1066" s="167">
        <f t="shared" si="64"/>
        <v>112.59875</v>
      </c>
      <c r="I1066" s="167">
        <f t="shared" si="64"/>
        <v>67.663749999999993</v>
      </c>
    </row>
    <row r="1067" spans="1:9" hidden="1" x14ac:dyDescent="0.15">
      <c r="A1067" s="25">
        <v>23</v>
      </c>
      <c r="B1067" s="28"/>
      <c r="C1067" s="167">
        <f t="shared" si="64"/>
        <v>672.45749999999998</v>
      </c>
      <c r="D1067" s="167">
        <f t="shared" si="64"/>
        <v>584.41624999999999</v>
      </c>
      <c r="E1067" s="167">
        <f t="shared" si="64"/>
        <v>465.02499999999998</v>
      </c>
      <c r="F1067" s="167">
        <f t="shared" si="64"/>
        <v>329.43624999999997</v>
      </c>
      <c r="G1067" s="167">
        <f t="shared" si="64"/>
        <v>187.57749999999999</v>
      </c>
      <c r="H1067" s="167">
        <f t="shared" si="64"/>
        <v>114.94999999999999</v>
      </c>
      <c r="I1067" s="167">
        <f t="shared" si="64"/>
        <v>69.492499999999993</v>
      </c>
    </row>
    <row r="1068" spans="1:9" hidden="1" x14ac:dyDescent="0.15">
      <c r="A1068" s="25">
        <v>24</v>
      </c>
      <c r="B1068" s="28"/>
      <c r="C1068" s="167">
        <f t="shared" si="64"/>
        <v>683.69124999999997</v>
      </c>
      <c r="D1068" s="167">
        <f t="shared" si="64"/>
        <v>594.08249999999998</v>
      </c>
      <c r="E1068" s="167">
        <f t="shared" si="64"/>
        <v>468.42124999999999</v>
      </c>
      <c r="F1068" s="167">
        <f t="shared" si="64"/>
        <v>333.35499999999996</v>
      </c>
      <c r="G1068" s="167">
        <f t="shared" si="64"/>
        <v>190.97375</v>
      </c>
      <c r="H1068" s="167">
        <f t="shared" si="64"/>
        <v>117.82374999999999</v>
      </c>
      <c r="I1068" s="167">
        <f t="shared" si="64"/>
        <v>71.84375</v>
      </c>
    </row>
    <row r="1069" spans="1:9" hidden="1" x14ac:dyDescent="0.15">
      <c r="A1069" s="25">
        <v>25</v>
      </c>
      <c r="B1069" s="28"/>
      <c r="C1069" s="167">
        <f t="shared" si="64"/>
        <v>694.1412499999999</v>
      </c>
      <c r="D1069" s="167">
        <f t="shared" si="64"/>
        <v>604.27125000000001</v>
      </c>
      <c r="E1069" s="167">
        <f t="shared" si="64"/>
        <v>473.12374999999997</v>
      </c>
      <c r="F1069" s="167">
        <f t="shared" si="64"/>
        <v>337.79624999999999</v>
      </c>
      <c r="G1069" s="167">
        <f t="shared" si="64"/>
        <v>194.63124999999999</v>
      </c>
      <c r="H1069" s="167">
        <f t="shared" si="64"/>
        <v>120.69749999999999</v>
      </c>
      <c r="I1069" s="167">
        <f t="shared" si="64"/>
        <v>73.933749999999989</v>
      </c>
    </row>
    <row r="1070" spans="1:9" hidden="1" x14ac:dyDescent="0.15">
      <c r="A1070" s="25">
        <v>26</v>
      </c>
      <c r="B1070" s="28"/>
      <c r="C1070" s="167">
        <f t="shared" si="64"/>
        <v>705.375</v>
      </c>
      <c r="D1070" s="167">
        <f t="shared" si="64"/>
        <v>613.41499999999996</v>
      </c>
      <c r="E1070" s="167">
        <f t="shared" si="64"/>
        <v>479.13249999999999</v>
      </c>
      <c r="F1070" s="167">
        <f t="shared" si="64"/>
        <v>343.54374999999999</v>
      </c>
      <c r="G1070" s="167">
        <f t="shared" si="64"/>
        <v>199.33374999999998</v>
      </c>
      <c r="H1070" s="167">
        <f t="shared" si="64"/>
        <v>124.09374999999999</v>
      </c>
      <c r="I1070" s="167">
        <f t="shared" si="64"/>
        <v>76.284999999999997</v>
      </c>
    </row>
    <row r="1071" spans="1:9" hidden="1" x14ac:dyDescent="0.15">
      <c r="A1071" s="25">
        <v>27</v>
      </c>
      <c r="B1071" s="28"/>
      <c r="C1071" s="167">
        <f t="shared" si="64"/>
        <v>716.08624999999995</v>
      </c>
      <c r="D1071" s="167">
        <f t="shared" si="64"/>
        <v>622.55874999999992</v>
      </c>
      <c r="E1071" s="167">
        <f t="shared" si="64"/>
        <v>486.18624999999997</v>
      </c>
      <c r="F1071" s="167">
        <f t="shared" si="64"/>
        <v>350.07499999999999</v>
      </c>
      <c r="G1071" s="167">
        <f t="shared" si="64"/>
        <v>204.03625</v>
      </c>
      <c r="H1071" s="167">
        <f t="shared" si="64"/>
        <v>128.01249999999999</v>
      </c>
      <c r="I1071" s="167">
        <f t="shared" si="64"/>
        <v>79.419999999999987</v>
      </c>
    </row>
    <row r="1072" spans="1:9" hidden="1" x14ac:dyDescent="0.15">
      <c r="A1072" s="25">
        <v>28</v>
      </c>
      <c r="B1072" s="28"/>
      <c r="C1072" s="167">
        <f t="shared" si="64"/>
        <v>729.67124999999999</v>
      </c>
      <c r="D1072" s="167">
        <f t="shared" si="64"/>
        <v>633.53125</v>
      </c>
      <c r="E1072" s="167">
        <f t="shared" si="64"/>
        <v>494.54624999999999</v>
      </c>
      <c r="F1072" s="167">
        <f t="shared" si="64"/>
        <v>357.65124999999995</v>
      </c>
      <c r="G1072" s="167">
        <f t="shared" si="64"/>
        <v>209.52249999999998</v>
      </c>
      <c r="H1072" s="167">
        <f t="shared" si="64"/>
        <v>132.1925</v>
      </c>
      <c r="I1072" s="167">
        <f t="shared" si="64"/>
        <v>82.293749999999989</v>
      </c>
    </row>
    <row r="1073" spans="1:9" hidden="1" x14ac:dyDescent="0.15">
      <c r="A1073" s="25">
        <v>29</v>
      </c>
      <c r="B1073" s="28"/>
      <c r="C1073" s="167">
        <f t="shared" si="64"/>
        <v>742.21124999999995</v>
      </c>
      <c r="D1073" s="167">
        <f t="shared" si="64"/>
        <v>646.07124999999996</v>
      </c>
      <c r="E1073" s="167">
        <f t="shared" si="64"/>
        <v>504.47374999999994</v>
      </c>
      <c r="F1073" s="167">
        <f t="shared" si="64"/>
        <v>366.01124999999996</v>
      </c>
      <c r="G1073" s="167">
        <f t="shared" si="64"/>
        <v>216.05374999999998</v>
      </c>
      <c r="H1073" s="167">
        <f t="shared" si="64"/>
        <v>136.3725</v>
      </c>
      <c r="I1073" s="167">
        <f t="shared" si="64"/>
        <v>85.69</v>
      </c>
    </row>
    <row r="1074" spans="1:9" hidden="1" x14ac:dyDescent="0.15">
      <c r="A1074" s="25">
        <v>30</v>
      </c>
      <c r="B1074" s="28"/>
      <c r="C1074" s="167">
        <f t="shared" si="64"/>
        <v>755.01249999999993</v>
      </c>
      <c r="D1074" s="167">
        <f t="shared" si="64"/>
        <v>657.30499999999995</v>
      </c>
      <c r="E1074" s="167">
        <f t="shared" si="64"/>
        <v>515.96875</v>
      </c>
      <c r="F1074" s="167">
        <f t="shared" si="64"/>
        <v>375.41624999999999</v>
      </c>
      <c r="G1074" s="167">
        <f t="shared" si="64"/>
        <v>222.58499999999998</v>
      </c>
      <c r="H1074" s="167">
        <f t="shared" si="64"/>
        <v>141.5975</v>
      </c>
      <c r="I1074" s="167">
        <f t="shared" si="64"/>
        <v>89.347499999999997</v>
      </c>
    </row>
    <row r="1075" spans="1:9" hidden="1" x14ac:dyDescent="0.15">
      <c r="A1075" s="25">
        <v>31</v>
      </c>
      <c r="B1075" s="28"/>
      <c r="C1075" s="167">
        <f t="shared" si="64"/>
        <v>767.81374999999991</v>
      </c>
      <c r="D1075" s="167">
        <f t="shared" si="64"/>
        <v>668.27749999999992</v>
      </c>
      <c r="E1075" s="167">
        <f t="shared" si="64"/>
        <v>528.50874999999996</v>
      </c>
      <c r="F1075" s="167">
        <f t="shared" si="64"/>
        <v>386.1275</v>
      </c>
      <c r="G1075" s="167">
        <f t="shared" si="64"/>
        <v>229.89999999999998</v>
      </c>
      <c r="H1075" s="167">
        <f t="shared" si="64"/>
        <v>147.08374999999998</v>
      </c>
      <c r="I1075" s="167">
        <f t="shared" si="64"/>
        <v>93.266249999999999</v>
      </c>
    </row>
    <row r="1076" spans="1:9" hidden="1" x14ac:dyDescent="0.15">
      <c r="A1076" s="25">
        <v>32</v>
      </c>
      <c r="B1076" s="28"/>
      <c r="C1076" s="167">
        <f t="shared" si="64"/>
        <v>781.13749999999993</v>
      </c>
      <c r="D1076" s="167">
        <f t="shared" si="64"/>
        <v>678.46624999999995</v>
      </c>
      <c r="E1076" s="167">
        <f t="shared" si="64"/>
        <v>542.61624999999992</v>
      </c>
      <c r="F1076" s="167">
        <f t="shared" si="64"/>
        <v>397.88374999999996</v>
      </c>
      <c r="G1076" s="167">
        <f t="shared" si="64"/>
        <v>238.26</v>
      </c>
      <c r="H1076" s="167">
        <f t="shared" si="64"/>
        <v>152.83124999999998</v>
      </c>
      <c r="I1076" s="167">
        <f t="shared" si="64"/>
        <v>97.707499999999996</v>
      </c>
    </row>
    <row r="1077" spans="1:9" hidden="1" x14ac:dyDescent="0.15">
      <c r="A1077" s="25">
        <v>33</v>
      </c>
      <c r="B1077" s="28"/>
      <c r="C1077" s="167">
        <f t="shared" si="64"/>
        <v>802.29874999999993</v>
      </c>
      <c r="D1077" s="167">
        <f t="shared" si="64"/>
        <v>698.06</v>
      </c>
      <c r="E1077" s="167">
        <f t="shared" si="64"/>
        <v>558.55250000000001</v>
      </c>
      <c r="F1077" s="167">
        <f t="shared" si="64"/>
        <v>410.94624999999996</v>
      </c>
      <c r="G1077" s="167">
        <f t="shared" si="64"/>
        <v>247.14249999999998</v>
      </c>
      <c r="H1077" s="167">
        <f t="shared" si="64"/>
        <v>159.62375</v>
      </c>
      <c r="I1077" s="167">
        <f t="shared" si="64"/>
        <v>102.41</v>
      </c>
    </row>
    <row r="1078" spans="1:9" hidden="1" x14ac:dyDescent="0.15">
      <c r="A1078" s="25">
        <v>34</v>
      </c>
      <c r="B1078" s="28"/>
      <c r="C1078" s="167">
        <f t="shared" si="64"/>
        <v>823.72124999999994</v>
      </c>
      <c r="D1078" s="167">
        <f t="shared" si="64"/>
        <v>716.08624999999995</v>
      </c>
      <c r="E1078" s="167">
        <f t="shared" si="64"/>
        <v>576.3175</v>
      </c>
      <c r="F1078" s="167">
        <f t="shared" si="64"/>
        <v>425.315</v>
      </c>
      <c r="G1078" s="167">
        <f t="shared" si="64"/>
        <v>257.33124999999995</v>
      </c>
      <c r="H1078" s="167">
        <f t="shared" si="64"/>
        <v>166.67749999999998</v>
      </c>
      <c r="I1078" s="167">
        <f t="shared" si="64"/>
        <v>107.63499999999999</v>
      </c>
    </row>
    <row r="1079" spans="1:9" hidden="1" x14ac:dyDescent="0.15">
      <c r="A1079" s="25">
        <v>35</v>
      </c>
      <c r="B1079" s="28"/>
      <c r="C1079" s="167">
        <f t="shared" ref="C1079:I1094" si="65">C937*$M$4</f>
        <v>844.88249999999994</v>
      </c>
      <c r="D1079" s="167">
        <f t="shared" si="65"/>
        <v>734.63499999999999</v>
      </c>
      <c r="E1079" s="167">
        <f t="shared" si="65"/>
        <v>595.65</v>
      </c>
      <c r="F1079" s="167">
        <f t="shared" si="65"/>
        <v>440.98999999999995</v>
      </c>
      <c r="G1079" s="167">
        <f t="shared" si="65"/>
        <v>268.04249999999996</v>
      </c>
      <c r="H1079" s="167">
        <f t="shared" si="65"/>
        <v>174.25375</v>
      </c>
      <c r="I1079" s="167">
        <f t="shared" si="65"/>
        <v>113.12124999999999</v>
      </c>
    </row>
    <row r="1080" spans="1:9" hidden="1" x14ac:dyDescent="0.15">
      <c r="A1080" s="25">
        <v>36</v>
      </c>
      <c r="B1080" s="28"/>
      <c r="C1080" s="167">
        <f t="shared" si="65"/>
        <v>866.04374999999993</v>
      </c>
      <c r="D1080" s="167">
        <f t="shared" si="65"/>
        <v>753.44499999999994</v>
      </c>
      <c r="E1080" s="167">
        <f t="shared" si="65"/>
        <v>616.81124999999997</v>
      </c>
      <c r="F1080" s="167">
        <f t="shared" si="65"/>
        <v>457.97124999999994</v>
      </c>
      <c r="G1080" s="167">
        <f t="shared" si="65"/>
        <v>279.79874999999998</v>
      </c>
      <c r="H1080" s="167">
        <f t="shared" si="65"/>
        <v>182.875</v>
      </c>
      <c r="I1080" s="167">
        <f t="shared" si="65"/>
        <v>119.39124999999999</v>
      </c>
    </row>
    <row r="1081" spans="1:9" hidden="1" x14ac:dyDescent="0.15">
      <c r="A1081" s="25">
        <v>37</v>
      </c>
      <c r="B1081" s="28"/>
      <c r="C1081" s="167">
        <f t="shared" si="65"/>
        <v>887.98874999999998</v>
      </c>
      <c r="D1081" s="167">
        <f t="shared" si="65"/>
        <v>772.255</v>
      </c>
      <c r="E1081" s="167">
        <f t="shared" si="65"/>
        <v>640.0625</v>
      </c>
      <c r="F1081" s="167">
        <f t="shared" si="65"/>
        <v>476.52</v>
      </c>
      <c r="G1081" s="167">
        <f t="shared" si="65"/>
        <v>292.59999999999997</v>
      </c>
      <c r="H1081" s="167">
        <f t="shared" si="65"/>
        <v>192.01874999999998</v>
      </c>
      <c r="I1081" s="167">
        <f t="shared" si="65"/>
        <v>125.92249999999999</v>
      </c>
    </row>
    <row r="1082" spans="1:9" hidden="1" x14ac:dyDescent="0.15">
      <c r="A1082" s="25">
        <v>38</v>
      </c>
      <c r="B1082" s="28"/>
      <c r="C1082" s="167">
        <f t="shared" si="65"/>
        <v>909.93374999999992</v>
      </c>
      <c r="D1082" s="167">
        <f t="shared" si="65"/>
        <v>791.58749999999998</v>
      </c>
      <c r="E1082" s="167">
        <f t="shared" si="65"/>
        <v>665.66499999999996</v>
      </c>
      <c r="F1082" s="167">
        <f t="shared" si="65"/>
        <v>497.15874999999994</v>
      </c>
      <c r="G1082" s="167">
        <f t="shared" si="65"/>
        <v>306.44624999999996</v>
      </c>
      <c r="H1082" s="167">
        <f t="shared" si="65"/>
        <v>201.94624999999999</v>
      </c>
      <c r="I1082" s="167">
        <f t="shared" si="65"/>
        <v>133.49875</v>
      </c>
    </row>
    <row r="1083" spans="1:9" hidden="1" x14ac:dyDescent="0.15">
      <c r="A1083" s="25">
        <v>39</v>
      </c>
      <c r="B1083" s="28"/>
      <c r="C1083" s="167">
        <f t="shared" si="65"/>
        <v>931.87874999999997</v>
      </c>
      <c r="D1083" s="167">
        <f t="shared" si="65"/>
        <v>809.875</v>
      </c>
      <c r="E1083" s="167">
        <f t="shared" si="65"/>
        <v>693.35749999999996</v>
      </c>
      <c r="F1083" s="167">
        <f t="shared" si="65"/>
        <v>519.36500000000001</v>
      </c>
      <c r="G1083" s="167">
        <f t="shared" si="65"/>
        <v>321.59875</v>
      </c>
      <c r="H1083" s="167">
        <f t="shared" si="65"/>
        <v>212.91874999999999</v>
      </c>
      <c r="I1083" s="167">
        <f t="shared" si="65"/>
        <v>141.33624999999998</v>
      </c>
    </row>
    <row r="1084" spans="1:9" hidden="1" x14ac:dyDescent="0.15">
      <c r="A1084" s="25">
        <v>40</v>
      </c>
      <c r="B1084" s="28"/>
      <c r="C1084" s="167">
        <f t="shared" si="65"/>
        <v>953.30124999999998</v>
      </c>
      <c r="D1084" s="167">
        <f t="shared" si="65"/>
        <v>828.68499999999995</v>
      </c>
      <c r="E1084" s="167">
        <f t="shared" si="65"/>
        <v>722.87874999999997</v>
      </c>
      <c r="F1084" s="167">
        <f t="shared" si="65"/>
        <v>543.4</v>
      </c>
      <c r="G1084" s="167">
        <f t="shared" si="65"/>
        <v>338.0575</v>
      </c>
      <c r="H1084" s="167">
        <f t="shared" si="65"/>
        <v>224.67499999999998</v>
      </c>
      <c r="I1084" s="167">
        <f t="shared" si="65"/>
        <v>149.95749999999998</v>
      </c>
    </row>
    <row r="1085" spans="1:9" hidden="1" x14ac:dyDescent="0.15">
      <c r="A1085" s="25">
        <v>41</v>
      </c>
      <c r="B1085" s="28"/>
      <c r="C1085" s="167">
        <f t="shared" si="65"/>
        <v>974.72374999999988</v>
      </c>
      <c r="D1085" s="167">
        <f t="shared" si="65"/>
        <v>848.27874999999995</v>
      </c>
      <c r="E1085" s="167">
        <f t="shared" si="65"/>
        <v>755.79624999999999</v>
      </c>
      <c r="F1085" s="167">
        <f t="shared" si="65"/>
        <v>569.52499999999998</v>
      </c>
      <c r="G1085" s="167">
        <f t="shared" si="65"/>
        <v>355.82249999999999</v>
      </c>
      <c r="H1085" s="167">
        <f t="shared" si="65"/>
        <v>237.47624999999999</v>
      </c>
      <c r="I1085" s="167">
        <f t="shared" si="65"/>
        <v>159.10124999999999</v>
      </c>
    </row>
    <row r="1086" spans="1:9" hidden="1" x14ac:dyDescent="0.15">
      <c r="A1086" s="25">
        <v>42</v>
      </c>
      <c r="B1086" s="28"/>
      <c r="C1086" s="167">
        <f t="shared" si="65"/>
        <v>997.45249999999999</v>
      </c>
      <c r="D1086" s="167">
        <f t="shared" si="65"/>
        <v>866.56624999999997</v>
      </c>
      <c r="E1086" s="167">
        <f t="shared" si="65"/>
        <v>790.80374999999992</v>
      </c>
      <c r="F1086" s="167">
        <f t="shared" si="65"/>
        <v>598.00124999999991</v>
      </c>
      <c r="G1086" s="167">
        <f t="shared" si="65"/>
        <v>375.15499999999997</v>
      </c>
      <c r="H1086" s="167">
        <f t="shared" si="65"/>
        <v>251.32249999999999</v>
      </c>
      <c r="I1086" s="167">
        <f t="shared" si="65"/>
        <v>169.29</v>
      </c>
    </row>
    <row r="1087" spans="1:9" hidden="1" x14ac:dyDescent="0.15">
      <c r="A1087" s="25">
        <v>43</v>
      </c>
      <c r="B1087" s="28"/>
      <c r="C1087" s="167">
        <f t="shared" si="65"/>
        <v>1036.1174999999998</v>
      </c>
      <c r="D1087" s="167">
        <f t="shared" si="65"/>
        <v>901.31249999999989</v>
      </c>
      <c r="E1087" s="167">
        <f t="shared" si="65"/>
        <v>822.41499999999996</v>
      </c>
      <c r="F1087" s="167">
        <f t="shared" si="65"/>
        <v>628.30624999999998</v>
      </c>
      <c r="G1087" s="167">
        <f t="shared" si="65"/>
        <v>395.79374999999999</v>
      </c>
      <c r="H1087" s="167">
        <f t="shared" si="65"/>
        <v>266.47499999999997</v>
      </c>
      <c r="I1087" s="167">
        <f t="shared" si="65"/>
        <v>180.52374999999998</v>
      </c>
    </row>
    <row r="1088" spans="1:9" hidden="1" x14ac:dyDescent="0.15">
      <c r="A1088" s="25">
        <v>44</v>
      </c>
      <c r="B1088" s="28"/>
      <c r="C1088" s="167">
        <f t="shared" si="65"/>
        <v>1076.0887499999999</v>
      </c>
      <c r="D1088" s="167">
        <f t="shared" si="65"/>
        <v>936.05874999999992</v>
      </c>
      <c r="E1088" s="167">
        <f t="shared" si="65"/>
        <v>853.76499999999999</v>
      </c>
      <c r="F1088" s="167">
        <f t="shared" si="65"/>
        <v>661.74624999999992</v>
      </c>
      <c r="G1088" s="167">
        <f t="shared" si="65"/>
        <v>418.52249999999998</v>
      </c>
      <c r="H1088" s="167">
        <f t="shared" si="65"/>
        <v>282.67249999999996</v>
      </c>
      <c r="I1088" s="167">
        <f t="shared" si="65"/>
        <v>192.54124999999999</v>
      </c>
    </row>
    <row r="1089" spans="1:9" hidden="1" x14ac:dyDescent="0.15">
      <c r="A1089" s="25">
        <v>45</v>
      </c>
      <c r="B1089" s="28"/>
      <c r="C1089" s="167">
        <f t="shared" si="65"/>
        <v>1115.5374999999999</v>
      </c>
      <c r="D1089" s="167">
        <f t="shared" si="65"/>
        <v>970.0212499999999</v>
      </c>
      <c r="E1089" s="167">
        <f t="shared" si="65"/>
        <v>884.33124999999995</v>
      </c>
      <c r="F1089" s="167">
        <f t="shared" si="65"/>
        <v>697.53749999999991</v>
      </c>
      <c r="G1089" s="167">
        <f t="shared" si="65"/>
        <v>443.08</v>
      </c>
      <c r="H1089" s="167">
        <f t="shared" si="65"/>
        <v>300.17624999999998</v>
      </c>
      <c r="I1089" s="167">
        <f t="shared" si="65"/>
        <v>205.60374999999999</v>
      </c>
    </row>
    <row r="1090" spans="1:9" hidden="1" x14ac:dyDescent="0.15">
      <c r="A1090" s="25">
        <v>46</v>
      </c>
      <c r="B1090" s="28"/>
      <c r="C1090" s="167">
        <f t="shared" si="65"/>
        <v>1154.9862499999999</v>
      </c>
      <c r="D1090" s="167">
        <f t="shared" si="65"/>
        <v>1004.5062499999999</v>
      </c>
      <c r="E1090" s="167">
        <f t="shared" si="65"/>
        <v>916.46499999999992</v>
      </c>
      <c r="F1090" s="167">
        <f t="shared" si="65"/>
        <v>735.94124999999997</v>
      </c>
      <c r="G1090" s="167">
        <f t="shared" si="65"/>
        <v>469.46624999999995</v>
      </c>
      <c r="H1090" s="167">
        <f t="shared" si="65"/>
        <v>319.50874999999996</v>
      </c>
      <c r="I1090" s="167">
        <f t="shared" si="65"/>
        <v>219.9725</v>
      </c>
    </row>
    <row r="1091" spans="1:9" hidden="1" x14ac:dyDescent="0.15">
      <c r="A1091" s="25">
        <v>47</v>
      </c>
      <c r="B1091" s="28"/>
      <c r="C1091" s="167">
        <f t="shared" si="65"/>
        <v>1195.21875</v>
      </c>
      <c r="D1091" s="167">
        <f t="shared" si="65"/>
        <v>1038.99125</v>
      </c>
      <c r="E1091" s="167">
        <f t="shared" si="65"/>
        <v>947.2924999999999</v>
      </c>
      <c r="F1091" s="167">
        <f t="shared" si="65"/>
        <v>777.74124999999992</v>
      </c>
      <c r="G1091" s="167">
        <f t="shared" si="65"/>
        <v>498.20374999999996</v>
      </c>
      <c r="H1091" s="167">
        <f t="shared" si="65"/>
        <v>340.14749999999998</v>
      </c>
      <c r="I1091" s="167">
        <f t="shared" si="65"/>
        <v>235.12499999999997</v>
      </c>
    </row>
    <row r="1092" spans="1:9" hidden="1" x14ac:dyDescent="0.15">
      <c r="A1092" s="25">
        <v>48</v>
      </c>
      <c r="B1092" s="28"/>
      <c r="C1092" s="167">
        <f t="shared" si="65"/>
        <v>1237.54125</v>
      </c>
      <c r="D1092" s="167">
        <f t="shared" si="65"/>
        <v>1075.5662499999999</v>
      </c>
      <c r="E1092" s="167">
        <f t="shared" si="65"/>
        <v>980.47124999999994</v>
      </c>
      <c r="F1092" s="167">
        <f t="shared" si="65"/>
        <v>822.41499999999996</v>
      </c>
      <c r="G1092" s="167">
        <f t="shared" si="65"/>
        <v>529.29250000000002</v>
      </c>
      <c r="H1092" s="167">
        <f t="shared" si="65"/>
        <v>362.87624999999997</v>
      </c>
      <c r="I1092" s="167">
        <f t="shared" si="65"/>
        <v>251.84499999999997</v>
      </c>
    </row>
    <row r="1093" spans="1:9" hidden="1" x14ac:dyDescent="0.15">
      <c r="A1093" s="25">
        <v>49</v>
      </c>
      <c r="B1093" s="28"/>
      <c r="C1093" s="167">
        <f t="shared" si="65"/>
        <v>1279.08</v>
      </c>
      <c r="D1093" s="167">
        <f t="shared" si="65"/>
        <v>1112.4024999999999</v>
      </c>
      <c r="E1093" s="167">
        <f t="shared" si="65"/>
        <v>1014.4337499999999</v>
      </c>
      <c r="F1093" s="167">
        <f t="shared" si="65"/>
        <v>871.00749999999994</v>
      </c>
      <c r="G1093" s="167">
        <f t="shared" si="65"/>
        <v>562.73249999999996</v>
      </c>
      <c r="H1093" s="167">
        <f t="shared" si="65"/>
        <v>387.17249999999996</v>
      </c>
      <c r="I1093" s="167">
        <f t="shared" si="65"/>
        <v>270.39374999999995</v>
      </c>
    </row>
    <row r="1094" spans="1:9" hidden="1" x14ac:dyDescent="0.15">
      <c r="A1094" s="25">
        <v>50</v>
      </c>
      <c r="B1094" s="28"/>
      <c r="C1094" s="167">
        <f t="shared" si="65"/>
        <v>1320.8799999999999</v>
      </c>
      <c r="D1094" s="167">
        <f t="shared" si="65"/>
        <v>1148.9775</v>
      </c>
      <c r="E1094" s="167">
        <f t="shared" si="65"/>
        <v>1047.0899999999999</v>
      </c>
      <c r="F1094" s="167">
        <f t="shared" si="65"/>
        <v>912.02374999999995</v>
      </c>
      <c r="G1094" s="167">
        <f t="shared" si="65"/>
        <v>601.65874999999994</v>
      </c>
      <c r="H1094" s="167">
        <f t="shared" si="65"/>
        <v>394.48749999999995</v>
      </c>
      <c r="I1094" s="167">
        <f t="shared" si="65"/>
        <v>291.55500000000001</v>
      </c>
    </row>
    <row r="1095" spans="1:9" hidden="1" x14ac:dyDescent="0.15">
      <c r="A1095" s="25">
        <v>51</v>
      </c>
      <c r="B1095" s="28"/>
      <c r="C1095" s="167">
        <f t="shared" ref="C1095:I1110" si="66">C953*$M$4</f>
        <v>1362.4187499999998</v>
      </c>
      <c r="D1095" s="167">
        <f t="shared" si="66"/>
        <v>1185.03</v>
      </c>
      <c r="E1095" s="167">
        <f t="shared" si="66"/>
        <v>1080.53</v>
      </c>
      <c r="F1095" s="167">
        <f t="shared" si="66"/>
        <v>942.85124999999994</v>
      </c>
      <c r="G1095" s="167">
        <f t="shared" si="66"/>
        <v>648.94499999999994</v>
      </c>
      <c r="H1095" s="167">
        <f t="shared" si="66"/>
        <v>427.66624999999999</v>
      </c>
      <c r="I1095" s="167">
        <f t="shared" si="66"/>
        <v>317.41874999999999</v>
      </c>
    </row>
    <row r="1096" spans="1:9" hidden="1" x14ac:dyDescent="0.15">
      <c r="A1096" s="25">
        <v>52</v>
      </c>
      <c r="B1096" s="28"/>
      <c r="C1096" s="167">
        <f t="shared" si="66"/>
        <v>1404.48</v>
      </c>
      <c r="D1096" s="167">
        <f t="shared" si="66"/>
        <v>1221.34375</v>
      </c>
      <c r="E1096" s="167">
        <f t="shared" si="66"/>
        <v>1113.97</v>
      </c>
      <c r="F1096" s="167">
        <f t="shared" si="66"/>
        <v>973.93999999999994</v>
      </c>
      <c r="G1096" s="167">
        <f t="shared" si="66"/>
        <v>680.29499999999996</v>
      </c>
      <c r="H1096" s="167">
        <f t="shared" si="66"/>
        <v>462.93499999999995</v>
      </c>
      <c r="I1096" s="167">
        <f t="shared" si="66"/>
        <v>345.3725</v>
      </c>
    </row>
    <row r="1097" spans="1:9" hidden="1" x14ac:dyDescent="0.15">
      <c r="A1097" s="25">
        <v>53</v>
      </c>
      <c r="B1097" s="28"/>
      <c r="C1097" s="167">
        <f t="shared" si="66"/>
        <v>1453.8562499999998</v>
      </c>
      <c r="D1097" s="167">
        <f t="shared" si="66"/>
        <v>1264.4499999999998</v>
      </c>
      <c r="E1097" s="167">
        <f t="shared" si="66"/>
        <v>1153.4187499999998</v>
      </c>
      <c r="F1097" s="167">
        <f t="shared" si="66"/>
        <v>1012.0825</v>
      </c>
      <c r="G1097" s="167">
        <f t="shared" si="66"/>
        <v>705.11374999999998</v>
      </c>
      <c r="H1097" s="167">
        <f t="shared" si="66"/>
        <v>482.52874999999995</v>
      </c>
      <c r="I1097" s="167">
        <f t="shared" si="66"/>
        <v>375.67749999999995</v>
      </c>
    </row>
    <row r="1098" spans="1:9" hidden="1" x14ac:dyDescent="0.15">
      <c r="A1098" s="25">
        <v>54</v>
      </c>
      <c r="B1098" s="28"/>
      <c r="C1098" s="167">
        <f t="shared" si="66"/>
        <v>1503.7549999999999</v>
      </c>
      <c r="D1098" s="167">
        <f t="shared" si="66"/>
        <v>1307.5562499999999</v>
      </c>
      <c r="E1098" s="167">
        <f t="shared" si="66"/>
        <v>1192.6062499999998</v>
      </c>
      <c r="F1098" s="167">
        <f t="shared" si="66"/>
        <v>1049.1799999999998</v>
      </c>
      <c r="G1098" s="167">
        <f t="shared" si="66"/>
        <v>729.9325</v>
      </c>
      <c r="H1098" s="167">
        <f t="shared" si="66"/>
        <v>521.71624999999995</v>
      </c>
      <c r="I1098" s="167">
        <f t="shared" si="66"/>
        <v>408.07249999999999</v>
      </c>
    </row>
    <row r="1099" spans="1:9" hidden="1" x14ac:dyDescent="0.15">
      <c r="A1099" s="25">
        <v>55</v>
      </c>
      <c r="B1099" s="28"/>
      <c r="C1099" s="167">
        <f t="shared" si="66"/>
        <v>1554.17625</v>
      </c>
      <c r="D1099" s="167">
        <f t="shared" si="66"/>
        <v>1351.44625</v>
      </c>
      <c r="E1099" s="167">
        <f t="shared" si="66"/>
        <v>1231.5325</v>
      </c>
      <c r="F1099" s="167">
        <f t="shared" si="66"/>
        <v>1086.8</v>
      </c>
      <c r="G1099" s="167">
        <f t="shared" si="66"/>
        <v>756.57999999999993</v>
      </c>
      <c r="H1099" s="167">
        <f t="shared" si="66"/>
        <v>563.77749999999992</v>
      </c>
      <c r="I1099" s="167">
        <f t="shared" si="66"/>
        <v>442.81874999999997</v>
      </c>
    </row>
    <row r="1100" spans="1:9" hidden="1" x14ac:dyDescent="0.15">
      <c r="A1100" s="25">
        <v>56</v>
      </c>
      <c r="B1100" s="28"/>
      <c r="C1100" s="167">
        <f t="shared" si="66"/>
        <v>1603.8137499999998</v>
      </c>
      <c r="D1100" s="167">
        <f t="shared" si="66"/>
        <v>1394.5525</v>
      </c>
      <c r="E1100" s="167">
        <f t="shared" si="66"/>
        <v>1270.7199999999998</v>
      </c>
      <c r="F1100" s="167">
        <f t="shared" si="66"/>
        <v>1124.4199999999998</v>
      </c>
      <c r="G1100" s="167">
        <f t="shared" si="66"/>
        <v>781.66</v>
      </c>
      <c r="H1100" s="167">
        <f t="shared" si="66"/>
        <v>585.98374999999999</v>
      </c>
      <c r="I1100" s="167">
        <f t="shared" si="66"/>
        <v>480.17749999999995</v>
      </c>
    </row>
    <row r="1101" spans="1:9" hidden="1" x14ac:dyDescent="0.15">
      <c r="A1101" s="25">
        <v>57</v>
      </c>
      <c r="B1101" s="28"/>
      <c r="C1101" s="167">
        <f t="shared" si="66"/>
        <v>1652.40625</v>
      </c>
      <c r="D1101" s="167">
        <f t="shared" si="66"/>
        <v>1437.6587499999998</v>
      </c>
      <c r="E1101" s="167">
        <f t="shared" si="66"/>
        <v>1310.6912499999999</v>
      </c>
      <c r="F1101" s="167">
        <f t="shared" si="66"/>
        <v>1162.30125</v>
      </c>
      <c r="G1101" s="167">
        <f t="shared" si="66"/>
        <v>806.21749999999997</v>
      </c>
      <c r="H1101" s="167">
        <f t="shared" si="66"/>
        <v>633.00874999999996</v>
      </c>
      <c r="I1101" s="167">
        <f t="shared" si="66"/>
        <v>520.41</v>
      </c>
    </row>
    <row r="1102" spans="1:9" hidden="1" x14ac:dyDescent="0.15">
      <c r="A1102" s="25">
        <v>58</v>
      </c>
      <c r="B1102" s="28"/>
      <c r="C1102" s="167">
        <f t="shared" si="66"/>
        <v>1709.8812499999999</v>
      </c>
      <c r="D1102" s="167">
        <f t="shared" si="66"/>
        <v>1486.7737499999998</v>
      </c>
      <c r="E1102" s="167">
        <f t="shared" si="66"/>
        <v>1351.7075</v>
      </c>
      <c r="F1102" s="167">
        <f t="shared" si="66"/>
        <v>1211.6775</v>
      </c>
      <c r="G1102" s="167">
        <f t="shared" si="66"/>
        <v>838.35124999999994</v>
      </c>
      <c r="H1102" s="167">
        <f t="shared" si="66"/>
        <v>683.43</v>
      </c>
      <c r="I1102" s="167">
        <f t="shared" si="66"/>
        <v>563.77749999999992</v>
      </c>
    </row>
    <row r="1103" spans="1:9" hidden="1" x14ac:dyDescent="0.15">
      <c r="A1103" s="25">
        <v>59</v>
      </c>
      <c r="B1103" s="28"/>
      <c r="C1103" s="167">
        <f t="shared" si="66"/>
        <v>1767.3562499999998</v>
      </c>
      <c r="D1103" s="167">
        <f t="shared" si="66"/>
        <v>1536.9337499999999</v>
      </c>
      <c r="E1103" s="167">
        <f t="shared" si="66"/>
        <v>1392.7237499999999</v>
      </c>
      <c r="F1103" s="167">
        <f t="shared" si="66"/>
        <v>1260.7925</v>
      </c>
      <c r="G1103" s="167">
        <f t="shared" si="66"/>
        <v>869.96249999999998</v>
      </c>
      <c r="H1103" s="167">
        <f t="shared" si="66"/>
        <v>708.51</v>
      </c>
      <c r="I1103" s="167">
        <f t="shared" si="66"/>
        <v>610.54124999999999</v>
      </c>
    </row>
    <row r="1104" spans="1:9" hidden="1" x14ac:dyDescent="0.15">
      <c r="A1104" s="25">
        <v>60</v>
      </c>
      <c r="B1104" s="28"/>
      <c r="C1104" s="167">
        <f t="shared" si="66"/>
        <v>1824.0474999999999</v>
      </c>
      <c r="D1104" s="167">
        <f t="shared" si="66"/>
        <v>1585.7874999999999</v>
      </c>
      <c r="E1104" s="167">
        <f t="shared" si="66"/>
        <v>1434.0012499999998</v>
      </c>
      <c r="F1104" s="167">
        <f t="shared" si="66"/>
        <v>1309.9074999999998</v>
      </c>
      <c r="G1104" s="167">
        <f t="shared" si="66"/>
        <v>901.83499999999992</v>
      </c>
      <c r="H1104" s="167">
        <f t="shared" si="66"/>
        <v>764.93999999999994</v>
      </c>
      <c r="I1104" s="167">
        <f t="shared" si="66"/>
        <v>660.70124999999996</v>
      </c>
    </row>
    <row r="1105" spans="1:9" hidden="1" x14ac:dyDescent="0.15">
      <c r="A1105" s="25">
        <v>61</v>
      </c>
      <c r="B1105" s="28"/>
      <c r="C1105" s="167">
        <f t="shared" si="66"/>
        <v>1894.3237499999998</v>
      </c>
      <c r="D1105" s="167">
        <f t="shared" si="66"/>
        <v>1646.9199999999998</v>
      </c>
      <c r="E1105" s="167">
        <f t="shared" si="66"/>
        <v>1495.9174999999998</v>
      </c>
      <c r="F1105" s="167">
        <f t="shared" si="66"/>
        <v>1359.0224999999998</v>
      </c>
      <c r="G1105" s="167">
        <f t="shared" si="66"/>
        <v>935.53624999999988</v>
      </c>
      <c r="H1105" s="167">
        <f t="shared" si="66"/>
        <v>825.55</v>
      </c>
      <c r="I1105" s="167">
        <f t="shared" si="66"/>
        <v>714.78</v>
      </c>
    </row>
    <row r="1106" spans="1:9" hidden="1" x14ac:dyDescent="0.15">
      <c r="A1106" s="25">
        <v>62</v>
      </c>
      <c r="B1106" s="28"/>
      <c r="C1106" s="167">
        <f t="shared" si="66"/>
        <v>2014.2375</v>
      </c>
      <c r="D1106" s="167">
        <f t="shared" si="66"/>
        <v>1729.4749999999999</v>
      </c>
      <c r="E1106" s="167">
        <f t="shared" si="66"/>
        <v>1569.3287499999999</v>
      </c>
      <c r="F1106" s="167">
        <f t="shared" si="66"/>
        <v>1420.41625</v>
      </c>
      <c r="G1106" s="167">
        <f t="shared" si="66"/>
        <v>978.11999999999989</v>
      </c>
      <c r="H1106" s="167">
        <f t="shared" si="66"/>
        <v>854.02624999999989</v>
      </c>
      <c r="I1106" s="167">
        <f t="shared" si="66"/>
        <v>772.77749999999992</v>
      </c>
    </row>
    <row r="1107" spans="1:9" hidden="1" x14ac:dyDescent="0.15">
      <c r="A1107" s="25">
        <v>63</v>
      </c>
      <c r="B1107" s="28"/>
      <c r="C1107" s="167">
        <f t="shared" si="66"/>
        <v>2154.0062499999999</v>
      </c>
      <c r="D1107" s="167">
        <f t="shared" si="66"/>
        <v>1854.3525</v>
      </c>
      <c r="E1107" s="167">
        <f t="shared" si="66"/>
        <v>1650.8387499999999</v>
      </c>
      <c r="F1107" s="167">
        <f t="shared" si="66"/>
        <v>1493.3049999999998</v>
      </c>
      <c r="G1107" s="167">
        <f t="shared" si="66"/>
        <v>1028.8025</v>
      </c>
      <c r="H1107" s="167">
        <f t="shared" si="66"/>
        <v>921.42874999999992</v>
      </c>
      <c r="I1107" s="167">
        <f t="shared" si="66"/>
        <v>835.73874999999998</v>
      </c>
    </row>
    <row r="1108" spans="1:9" hidden="1" x14ac:dyDescent="0.15">
      <c r="A1108" s="25">
        <v>64</v>
      </c>
      <c r="B1108" s="28"/>
      <c r="C1108" s="167">
        <f t="shared" si="66"/>
        <v>2303.9637499999999</v>
      </c>
      <c r="D1108" s="167">
        <f t="shared" si="66"/>
        <v>1988.8962499999998</v>
      </c>
      <c r="E1108" s="167">
        <f t="shared" si="66"/>
        <v>1745.1499999999999</v>
      </c>
      <c r="F1108" s="167">
        <f t="shared" si="66"/>
        <v>1579.2562499999999</v>
      </c>
      <c r="G1108" s="167">
        <f t="shared" si="66"/>
        <v>1088.1062499999998</v>
      </c>
      <c r="H1108" s="167">
        <f t="shared" si="66"/>
        <v>994.83999999999992</v>
      </c>
      <c r="I1108" s="167">
        <f t="shared" si="66"/>
        <v>903.66374999999994</v>
      </c>
    </row>
    <row r="1109" spans="1:9" hidden="1" x14ac:dyDescent="0.15">
      <c r="A1109" s="25">
        <v>65</v>
      </c>
      <c r="B1109" s="28"/>
      <c r="C1109" s="167">
        <f t="shared" si="66"/>
        <v>2465.1549999999997</v>
      </c>
      <c r="D1109" s="167">
        <f t="shared" si="66"/>
        <v>2133.89</v>
      </c>
      <c r="E1109" s="167">
        <f t="shared" si="66"/>
        <v>1859.0549999999998</v>
      </c>
      <c r="F1109" s="167">
        <f t="shared" si="66"/>
        <v>1697.3412499999999</v>
      </c>
      <c r="G1109" s="167">
        <f t="shared" si="66"/>
        <v>1164.9137499999999</v>
      </c>
      <c r="H1109" s="167">
        <f t="shared" si="66"/>
        <v>1027.2349999999999</v>
      </c>
      <c r="I1109" s="167">
        <f t="shared" si="66"/>
        <v>977.07499999999993</v>
      </c>
    </row>
    <row r="1110" spans="1:9" hidden="1" x14ac:dyDescent="0.15">
      <c r="A1110" s="25">
        <v>66</v>
      </c>
      <c r="B1110" s="28"/>
      <c r="C1110" s="167">
        <f t="shared" si="66"/>
        <v>2638.625</v>
      </c>
      <c r="D1110" s="167">
        <f t="shared" si="66"/>
        <v>2290.1174999999998</v>
      </c>
      <c r="E1110" s="167">
        <f t="shared" si="66"/>
        <v>1992.8149999999998</v>
      </c>
      <c r="F1110" s="167">
        <f t="shared" si="66"/>
        <v>1833.1912499999999</v>
      </c>
      <c r="G1110" s="167">
        <f t="shared" si="66"/>
        <v>1254.5224999999998</v>
      </c>
      <c r="H1110" s="167">
        <f t="shared" si="66"/>
        <v>1109.0062499999999</v>
      </c>
      <c r="I1110" s="167">
        <f t="shared" si="66"/>
        <v>1055.9724999999999</v>
      </c>
    </row>
    <row r="1111" spans="1:9" hidden="1" x14ac:dyDescent="0.15">
      <c r="A1111" s="25">
        <v>67</v>
      </c>
      <c r="B1111" s="28"/>
      <c r="C1111" s="167">
        <f t="shared" ref="C1111:I1126" si="67">C969*$M$4</f>
        <v>2824.8962499999998</v>
      </c>
      <c r="D1111" s="167">
        <f t="shared" si="67"/>
        <v>2458.1012499999997</v>
      </c>
      <c r="E1111" s="167">
        <f t="shared" si="67"/>
        <v>2152.4387499999998</v>
      </c>
      <c r="F1111" s="167">
        <f t="shared" si="67"/>
        <v>1980.7974999999999</v>
      </c>
      <c r="G1111" s="167">
        <f t="shared" si="67"/>
        <v>1355.365</v>
      </c>
      <c r="H1111" s="167">
        <f t="shared" si="67"/>
        <v>1197.0474999999999</v>
      </c>
      <c r="I1111" s="167">
        <f t="shared" si="67"/>
        <v>1141.1399999999999</v>
      </c>
    </row>
    <row r="1112" spans="1:9" hidden="1" x14ac:dyDescent="0.15">
      <c r="A1112" s="25">
        <v>68</v>
      </c>
      <c r="B1112" s="28"/>
      <c r="C1112" s="167">
        <f t="shared" si="67"/>
        <v>3024.7524999999996</v>
      </c>
      <c r="D1112" s="167">
        <f t="shared" si="67"/>
        <v>2638.88625</v>
      </c>
      <c r="E1112" s="167">
        <f t="shared" si="67"/>
        <v>2335.0524999999998</v>
      </c>
      <c r="F1112" s="167">
        <f t="shared" si="67"/>
        <v>2147.9974999999999</v>
      </c>
      <c r="G1112" s="167">
        <f t="shared" si="67"/>
        <v>1469.53125</v>
      </c>
      <c r="H1112" s="167">
        <f t="shared" si="67"/>
        <v>1350.6624999999999</v>
      </c>
      <c r="I1112" s="167">
        <f t="shared" si="67"/>
        <v>1233.0999999999999</v>
      </c>
    </row>
    <row r="1113" spans="1:9" hidden="1" x14ac:dyDescent="0.15">
      <c r="A1113" s="25">
        <v>69</v>
      </c>
      <c r="B1113" s="28"/>
      <c r="C1113" s="167">
        <f t="shared" si="67"/>
        <v>3239.5</v>
      </c>
      <c r="D1113" s="167">
        <f t="shared" si="67"/>
        <v>2833.2562499999999</v>
      </c>
      <c r="E1113" s="167">
        <f t="shared" si="67"/>
        <v>2547.71</v>
      </c>
      <c r="F1113" s="167">
        <f t="shared" si="67"/>
        <v>2345.7637499999996</v>
      </c>
      <c r="G1113" s="167">
        <f t="shared" si="67"/>
        <v>1605.12</v>
      </c>
      <c r="H1113" s="167">
        <f t="shared" si="67"/>
        <v>1458.2974999999999</v>
      </c>
      <c r="I1113" s="167">
        <f t="shared" si="67"/>
        <v>1332.375</v>
      </c>
    </row>
    <row r="1114" spans="1:9" hidden="1" x14ac:dyDescent="0.15">
      <c r="A1114" s="25">
        <v>70</v>
      </c>
      <c r="B1114" s="28"/>
      <c r="C1114" s="167">
        <f t="shared" si="67"/>
        <v>3524.5237499999998</v>
      </c>
      <c r="D1114" s="167">
        <f t="shared" si="67"/>
        <v>3065.2462499999997</v>
      </c>
      <c r="E1114" s="167">
        <f t="shared" si="67"/>
        <v>2770.5562499999996</v>
      </c>
      <c r="F1114" s="167">
        <f t="shared" si="67"/>
        <v>2610.41</v>
      </c>
      <c r="G1114" s="167">
        <f t="shared" si="67"/>
        <v>1774.9324999999999</v>
      </c>
      <c r="H1114" s="167">
        <f t="shared" si="67"/>
        <v>1574.5537499999998</v>
      </c>
      <c r="I1114" s="167">
        <f t="shared" si="67"/>
        <v>1439.4875</v>
      </c>
    </row>
    <row r="1115" spans="1:9" hidden="1" x14ac:dyDescent="0.15">
      <c r="A1115" s="25">
        <v>71</v>
      </c>
      <c r="B1115" s="28"/>
      <c r="C1115" s="167">
        <f t="shared" si="67"/>
        <v>3881.6524999999997</v>
      </c>
      <c r="D1115" s="167">
        <f t="shared" si="67"/>
        <v>3375.8724999999999</v>
      </c>
      <c r="E1115" s="167">
        <f t="shared" si="67"/>
        <v>3077.5249999999996</v>
      </c>
      <c r="F1115" s="167">
        <f t="shared" si="67"/>
        <v>2874.5337499999996</v>
      </c>
      <c r="G1115" s="167">
        <f t="shared" si="67"/>
        <v>1955.1949999999999</v>
      </c>
      <c r="H1115" s="167">
        <f t="shared" si="67"/>
        <v>1773.3649999999998</v>
      </c>
      <c r="I1115" s="167">
        <f t="shared" si="67"/>
        <v>1554.4375</v>
      </c>
    </row>
    <row r="1116" spans="1:9" hidden="1" x14ac:dyDescent="0.15">
      <c r="A1116" s="25">
        <v>72</v>
      </c>
      <c r="B1116" s="28"/>
      <c r="C1116" s="167">
        <f t="shared" si="67"/>
        <v>4293.9049999999997</v>
      </c>
      <c r="D1116" s="167">
        <f t="shared" si="67"/>
        <v>3734.0462499999999</v>
      </c>
      <c r="E1116" s="167">
        <f t="shared" si="67"/>
        <v>3404.8712499999997</v>
      </c>
      <c r="F1116" s="167">
        <f t="shared" si="67"/>
        <v>3181.2412499999996</v>
      </c>
      <c r="G1116" s="167">
        <f t="shared" si="67"/>
        <v>2163.9337499999997</v>
      </c>
      <c r="H1116" s="167">
        <f t="shared" si="67"/>
        <v>1913.9174999999998</v>
      </c>
      <c r="I1116" s="167">
        <f t="shared" si="67"/>
        <v>1677.7474999999999</v>
      </c>
    </row>
    <row r="1117" spans="1:9" hidden="1" x14ac:dyDescent="0.15">
      <c r="A1117" s="25">
        <v>73</v>
      </c>
      <c r="B1117" s="28"/>
      <c r="C1117" s="167">
        <f t="shared" si="67"/>
        <v>4769.6412499999997</v>
      </c>
      <c r="D1117" s="167">
        <f t="shared" si="67"/>
        <v>4147.0824999999995</v>
      </c>
      <c r="E1117" s="167">
        <f t="shared" si="67"/>
        <v>3780.81</v>
      </c>
      <c r="F1117" s="167">
        <f t="shared" si="67"/>
        <v>3531.5774999999999</v>
      </c>
      <c r="G1117" s="167">
        <f t="shared" si="67"/>
        <v>2401.41</v>
      </c>
      <c r="H1117" s="167">
        <f t="shared" si="67"/>
        <v>2065.4424999999997</v>
      </c>
      <c r="I1117" s="167">
        <f t="shared" si="67"/>
        <v>1809.6787499999998</v>
      </c>
    </row>
    <row r="1118" spans="1:9" hidden="1" x14ac:dyDescent="0.15">
      <c r="A1118" s="25">
        <v>74</v>
      </c>
      <c r="B1118" s="28"/>
      <c r="C1118" s="167">
        <f t="shared" si="67"/>
        <v>5317.2212499999996</v>
      </c>
      <c r="D1118" s="167">
        <f t="shared" si="67"/>
        <v>4623.3412499999995</v>
      </c>
      <c r="E1118" s="167">
        <f t="shared" si="67"/>
        <v>4215.2687499999993</v>
      </c>
      <c r="F1118" s="167">
        <f t="shared" si="67"/>
        <v>3937.56</v>
      </c>
      <c r="G1118" s="167">
        <f t="shared" si="67"/>
        <v>2678.07375</v>
      </c>
      <c r="H1118" s="167">
        <f t="shared" si="67"/>
        <v>2319.6387499999996</v>
      </c>
      <c r="I1118" s="167">
        <f t="shared" si="67"/>
        <v>1950.4924999999998</v>
      </c>
    </row>
    <row r="1119" spans="1:9" hidden="1" x14ac:dyDescent="0.15">
      <c r="A1119" s="25">
        <v>75</v>
      </c>
      <c r="B1119" s="28"/>
      <c r="C1119" s="167">
        <f t="shared" si="67"/>
        <v>5945.2662499999997</v>
      </c>
      <c r="D1119" s="167">
        <f t="shared" si="67"/>
        <v>5170.1374999999998</v>
      </c>
      <c r="E1119" s="167">
        <f t="shared" si="67"/>
        <v>4694.4012499999999</v>
      </c>
      <c r="F1119" s="167">
        <f t="shared" si="67"/>
        <v>4430.7999999999993</v>
      </c>
      <c r="G1119" s="167">
        <f t="shared" si="67"/>
        <v>3005.1587499999996</v>
      </c>
      <c r="H1119" s="167">
        <f t="shared" si="67"/>
        <v>2499.9012499999999</v>
      </c>
      <c r="I1119" s="167">
        <f t="shared" si="67"/>
        <v>2099.6662499999998</v>
      </c>
    </row>
    <row r="1120" spans="1:9" hidden="1" x14ac:dyDescent="0.15">
      <c r="A1120" s="25">
        <v>76</v>
      </c>
      <c r="B1120" s="28"/>
      <c r="C1120" s="167">
        <f t="shared" si="67"/>
        <v>6667.3612499999999</v>
      </c>
      <c r="D1120" s="167">
        <f t="shared" si="67"/>
        <v>5797.3987499999994</v>
      </c>
      <c r="E1120" s="167">
        <f t="shared" si="67"/>
        <v>5281.6912499999999</v>
      </c>
      <c r="F1120" s="167">
        <f t="shared" si="67"/>
        <v>4967.9299999999994</v>
      </c>
      <c r="G1120" s="167">
        <f t="shared" si="67"/>
        <v>3369.6025</v>
      </c>
      <c r="H1120" s="167">
        <f t="shared" si="67"/>
        <v>2691.9199999999996</v>
      </c>
      <c r="I1120" s="167">
        <f t="shared" si="67"/>
        <v>2257.1999999999998</v>
      </c>
    </row>
    <row r="1121" spans="1:9" hidden="1" x14ac:dyDescent="0.15">
      <c r="A1121" s="25">
        <v>77</v>
      </c>
      <c r="B1121" s="28"/>
      <c r="C1121" s="167">
        <f t="shared" si="67"/>
        <v>7487.4249999999993</v>
      </c>
      <c r="D1121" s="167">
        <f t="shared" si="67"/>
        <v>6511.13375</v>
      </c>
      <c r="E1121" s="167">
        <f t="shared" si="67"/>
        <v>5936.38375</v>
      </c>
      <c r="F1121" s="167">
        <f t="shared" si="67"/>
        <v>5579.2549999999992</v>
      </c>
      <c r="G1121" s="167">
        <f t="shared" si="67"/>
        <v>3785.2512499999998</v>
      </c>
      <c r="H1121" s="167">
        <f t="shared" si="67"/>
        <v>3009.8612499999999</v>
      </c>
      <c r="I1121" s="167">
        <f t="shared" si="67"/>
        <v>2421.7874999999999</v>
      </c>
    </row>
    <row r="1122" spans="1:9" hidden="1" x14ac:dyDescent="0.15">
      <c r="A1122" s="25">
        <v>78</v>
      </c>
      <c r="B1122" s="28"/>
      <c r="C1122" s="167">
        <f t="shared" si="67"/>
        <v>8413.2950000000001</v>
      </c>
      <c r="D1122" s="167">
        <f t="shared" si="67"/>
        <v>7315.7837499999996</v>
      </c>
      <c r="E1122" s="167">
        <f t="shared" si="67"/>
        <v>6670.2349999999997</v>
      </c>
      <c r="F1122" s="167">
        <f t="shared" si="67"/>
        <v>6268.4324999999999</v>
      </c>
      <c r="G1122" s="167">
        <f t="shared" si="67"/>
        <v>4252.6274999999996</v>
      </c>
      <c r="H1122" s="167">
        <f t="shared" si="67"/>
        <v>3231.9237499999999</v>
      </c>
      <c r="I1122" s="167">
        <f t="shared" si="67"/>
        <v>2592.645</v>
      </c>
    </row>
    <row r="1123" spans="1:9" hidden="1" x14ac:dyDescent="0.15">
      <c r="A1123" s="25">
        <v>79</v>
      </c>
      <c r="B1123" s="28"/>
      <c r="C1123" s="167">
        <f t="shared" si="67"/>
        <v>9452.8087500000001</v>
      </c>
      <c r="D1123" s="167">
        <f t="shared" si="67"/>
        <v>8219.1862499999988</v>
      </c>
      <c r="E1123" s="167">
        <f t="shared" si="67"/>
        <v>7494.4787499999993</v>
      </c>
      <c r="F1123" s="167">
        <f t="shared" si="67"/>
        <v>7043.8224999999993</v>
      </c>
      <c r="G1123" s="167">
        <f t="shared" si="67"/>
        <v>4778.5237499999994</v>
      </c>
      <c r="H1123" s="167">
        <f t="shared" si="67"/>
        <v>3462.8687499999996</v>
      </c>
      <c r="I1123" s="167">
        <f t="shared" si="67"/>
        <v>2767.6824999999999</v>
      </c>
    </row>
    <row r="1124" spans="1:9" hidden="1" x14ac:dyDescent="0.15">
      <c r="A1124" s="25">
        <v>80</v>
      </c>
      <c r="B1124" s="28" t="s">
        <v>3</v>
      </c>
      <c r="C1124" s="167">
        <f t="shared" si="67"/>
        <v>10696.619999999999</v>
      </c>
      <c r="D1124" s="167">
        <f t="shared" si="67"/>
        <v>9302.0674999999992</v>
      </c>
      <c r="E1124" s="167">
        <f t="shared" si="67"/>
        <v>8480.1749999999993</v>
      </c>
      <c r="F1124" s="167">
        <f t="shared" si="67"/>
        <v>7970.4762499999997</v>
      </c>
      <c r="G1124" s="167">
        <f t="shared" si="67"/>
        <v>5407.0912499999995</v>
      </c>
      <c r="H1124" s="167">
        <f t="shared" si="67"/>
        <v>3842.9874999999997</v>
      </c>
      <c r="I1124" s="167">
        <f t="shared" si="67"/>
        <v>2943.7649999999999</v>
      </c>
    </row>
    <row r="1125" spans="1:9" hidden="1" x14ac:dyDescent="0.15">
      <c r="A1125" s="25">
        <v>1</v>
      </c>
      <c r="B1125" s="28" t="s">
        <v>4</v>
      </c>
      <c r="C1125" s="167">
        <f t="shared" si="67"/>
        <v>407.54999999999995</v>
      </c>
      <c r="D1125" s="167">
        <f t="shared" si="67"/>
        <v>355.03874999999999</v>
      </c>
      <c r="E1125" s="167">
        <f t="shared" si="67"/>
        <v>306.44624999999996</v>
      </c>
      <c r="F1125" s="167">
        <f t="shared" si="67"/>
        <v>212.13499999999999</v>
      </c>
      <c r="G1125" s="167">
        <f t="shared" si="67"/>
        <v>116.77874999999999</v>
      </c>
      <c r="H1125" s="167">
        <f t="shared" si="67"/>
        <v>69.492499999999993</v>
      </c>
      <c r="I1125" s="167">
        <f t="shared" si="67"/>
        <v>40.754999999999995</v>
      </c>
    </row>
    <row r="1126" spans="1:9" hidden="1" x14ac:dyDescent="0.15">
      <c r="A1126" s="25">
        <v>2</v>
      </c>
      <c r="B1126" s="28" t="s">
        <v>1</v>
      </c>
      <c r="C1126" s="167">
        <f t="shared" si="67"/>
        <v>481.74499999999995</v>
      </c>
      <c r="D1126" s="167">
        <f t="shared" si="67"/>
        <v>419.5675</v>
      </c>
      <c r="E1126" s="167">
        <f t="shared" si="67"/>
        <v>362.09249999999997</v>
      </c>
      <c r="F1126" s="167">
        <f t="shared" si="67"/>
        <v>251.06124999999997</v>
      </c>
      <c r="G1126" s="167">
        <f t="shared" si="67"/>
        <v>137.94</v>
      </c>
      <c r="H1126" s="167">
        <f t="shared" si="67"/>
        <v>82.293749999999989</v>
      </c>
      <c r="I1126" s="167">
        <f t="shared" si="67"/>
        <v>48.069999999999993</v>
      </c>
    </row>
    <row r="1127" spans="1:9" ht="14" hidden="1" thickBot="1" x14ac:dyDescent="0.2">
      <c r="A1127" s="29">
        <v>3</v>
      </c>
      <c r="B1127" s="30" t="s">
        <v>5</v>
      </c>
      <c r="C1127" s="167">
        <f t="shared" ref="C1127:I1127" si="68">C985*$M$4</f>
        <v>666.97124999999994</v>
      </c>
      <c r="D1127" s="167">
        <f t="shared" si="68"/>
        <v>580.75874999999996</v>
      </c>
      <c r="E1127" s="167">
        <f t="shared" si="68"/>
        <v>501.59999999999997</v>
      </c>
      <c r="F1127" s="167">
        <f t="shared" si="68"/>
        <v>347.46249999999998</v>
      </c>
      <c r="G1127" s="167">
        <f t="shared" si="68"/>
        <v>191.23499999999999</v>
      </c>
      <c r="H1127" s="167">
        <f t="shared" si="68"/>
        <v>113.90499999999999</v>
      </c>
      <c r="I1127" s="167">
        <f t="shared" si="68"/>
        <v>66.88</v>
      </c>
    </row>
    <row r="1128" spans="1:9" ht="14" hidden="1" thickBot="1" x14ac:dyDescent="0.2"/>
    <row r="1129" spans="1:9" ht="18" hidden="1" x14ac:dyDescent="0.2">
      <c r="A1129" s="443" t="s">
        <v>187</v>
      </c>
      <c r="B1129" s="444"/>
      <c r="C1129" s="444"/>
      <c r="D1129" s="444"/>
      <c r="E1129" s="444"/>
      <c r="F1129" s="444"/>
      <c r="G1129" s="445"/>
    </row>
    <row r="1130" spans="1:9" ht="18" hidden="1" x14ac:dyDescent="0.2">
      <c r="A1130" s="437" t="s">
        <v>189</v>
      </c>
      <c r="B1130" s="438"/>
      <c r="C1130" s="438"/>
      <c r="D1130" s="438"/>
      <c r="E1130" s="438"/>
      <c r="F1130" s="438"/>
      <c r="G1130" s="439"/>
    </row>
    <row r="1131" spans="1:9" hidden="1" x14ac:dyDescent="0.15">
      <c r="A1131" s="440" t="s">
        <v>0</v>
      </c>
      <c r="B1131" s="441"/>
      <c r="C1131" s="441"/>
      <c r="D1131" s="441"/>
      <c r="E1131" s="441"/>
      <c r="F1131" s="441"/>
      <c r="G1131" s="442"/>
    </row>
    <row r="1132" spans="1:9" hidden="1" x14ac:dyDescent="0.15">
      <c r="A1132" s="25" t="s">
        <v>2</v>
      </c>
      <c r="B1132" s="26" t="s">
        <v>2</v>
      </c>
      <c r="C1132" s="247" t="s">
        <v>47</v>
      </c>
      <c r="D1132" s="247" t="s">
        <v>48</v>
      </c>
      <c r="E1132" s="247" t="s">
        <v>49</v>
      </c>
      <c r="F1132" s="247" t="s">
        <v>50</v>
      </c>
      <c r="G1132" s="248" t="s">
        <v>51</v>
      </c>
    </row>
    <row r="1133" spans="1:9" hidden="1" x14ac:dyDescent="0.15">
      <c r="A1133" s="25">
        <v>18</v>
      </c>
      <c r="B1133" s="28"/>
      <c r="C1133" s="167">
        <f>C920*$M$3</f>
        <v>1217.9750000000001</v>
      </c>
      <c r="D1133" s="167">
        <f t="shared" ref="D1133:I1133" si="69">D920*$M$3</f>
        <v>1060.385</v>
      </c>
      <c r="E1133" s="167">
        <f t="shared" si="69"/>
        <v>909.49</v>
      </c>
      <c r="F1133" s="167">
        <f t="shared" si="69"/>
        <v>633.96500000000003</v>
      </c>
      <c r="G1133" s="167">
        <f t="shared" si="69"/>
        <v>348.65500000000003</v>
      </c>
      <c r="H1133" s="167">
        <f t="shared" si="69"/>
        <v>208.06</v>
      </c>
      <c r="I1133" s="167">
        <f t="shared" si="69"/>
        <v>122.05500000000001</v>
      </c>
    </row>
    <row r="1134" spans="1:9" hidden="1" x14ac:dyDescent="0.15">
      <c r="A1134" s="25">
        <v>19</v>
      </c>
      <c r="B1134" s="28"/>
      <c r="C1134" s="167">
        <f t="shared" ref="C1134:I1149" si="70">C921*$M$3</f>
        <v>1238.06</v>
      </c>
      <c r="D1134" s="167">
        <f t="shared" si="70"/>
        <v>1078.925</v>
      </c>
      <c r="E1134" s="167">
        <f t="shared" si="70"/>
        <v>909.49</v>
      </c>
      <c r="F1134" s="167">
        <f t="shared" si="70"/>
        <v>633.96500000000003</v>
      </c>
      <c r="G1134" s="167">
        <f t="shared" si="70"/>
        <v>351.23</v>
      </c>
      <c r="H1134" s="167">
        <f t="shared" si="70"/>
        <v>210.63500000000002</v>
      </c>
      <c r="I1134" s="167">
        <f t="shared" si="70"/>
        <v>124.11500000000001</v>
      </c>
    </row>
    <row r="1135" spans="1:9" hidden="1" x14ac:dyDescent="0.15">
      <c r="A1135" s="25">
        <v>20</v>
      </c>
      <c r="B1135" s="28"/>
      <c r="C1135" s="167">
        <f t="shared" si="70"/>
        <v>1259.175</v>
      </c>
      <c r="D1135" s="167">
        <f t="shared" si="70"/>
        <v>1095.92</v>
      </c>
      <c r="E1135" s="167">
        <f t="shared" si="70"/>
        <v>909.49</v>
      </c>
      <c r="F1135" s="167">
        <f t="shared" si="70"/>
        <v>635.51</v>
      </c>
      <c r="G1135" s="167">
        <f t="shared" si="70"/>
        <v>354.83500000000004</v>
      </c>
      <c r="H1135" s="167">
        <f t="shared" si="70"/>
        <v>213.72499999999999</v>
      </c>
      <c r="I1135" s="167">
        <f t="shared" si="70"/>
        <v>126.69</v>
      </c>
    </row>
    <row r="1136" spans="1:9" hidden="1" x14ac:dyDescent="0.15">
      <c r="A1136" s="25">
        <v>21</v>
      </c>
      <c r="B1136" s="28"/>
      <c r="C1136" s="167">
        <f t="shared" si="70"/>
        <v>1282.865</v>
      </c>
      <c r="D1136" s="167">
        <f t="shared" si="70"/>
        <v>1116.0050000000001</v>
      </c>
      <c r="E1136" s="167">
        <f t="shared" si="70"/>
        <v>909.49</v>
      </c>
      <c r="F1136" s="167">
        <f t="shared" si="70"/>
        <v>638.6</v>
      </c>
      <c r="G1136" s="167">
        <f t="shared" si="70"/>
        <v>358.95499999999998</v>
      </c>
      <c r="H1136" s="167">
        <f t="shared" si="70"/>
        <v>217.845</v>
      </c>
      <c r="I1136" s="167">
        <f t="shared" si="70"/>
        <v>129.78</v>
      </c>
    </row>
    <row r="1137" spans="1:9" hidden="1" x14ac:dyDescent="0.15">
      <c r="A1137" s="25">
        <v>22</v>
      </c>
      <c r="B1137" s="28"/>
      <c r="C1137" s="167">
        <f t="shared" si="70"/>
        <v>1304.4950000000001</v>
      </c>
      <c r="D1137" s="167">
        <f t="shared" si="70"/>
        <v>1134.03</v>
      </c>
      <c r="E1137" s="167">
        <f t="shared" si="70"/>
        <v>911.55000000000007</v>
      </c>
      <c r="F1137" s="167">
        <f t="shared" si="70"/>
        <v>643.23500000000001</v>
      </c>
      <c r="G1137" s="167">
        <f t="shared" si="70"/>
        <v>364.10500000000002</v>
      </c>
      <c r="H1137" s="167">
        <f t="shared" si="70"/>
        <v>221.965</v>
      </c>
      <c r="I1137" s="167">
        <f t="shared" si="70"/>
        <v>133.38499999999999</v>
      </c>
    </row>
    <row r="1138" spans="1:9" hidden="1" x14ac:dyDescent="0.15">
      <c r="A1138" s="25">
        <v>23</v>
      </c>
      <c r="B1138" s="28"/>
      <c r="C1138" s="167">
        <f t="shared" si="70"/>
        <v>1325.6100000000001</v>
      </c>
      <c r="D1138" s="167">
        <f t="shared" si="70"/>
        <v>1152.0550000000001</v>
      </c>
      <c r="E1138" s="167">
        <f t="shared" si="70"/>
        <v>916.7</v>
      </c>
      <c r="F1138" s="167">
        <f t="shared" si="70"/>
        <v>649.41499999999996</v>
      </c>
      <c r="G1138" s="167">
        <f t="shared" si="70"/>
        <v>369.77</v>
      </c>
      <c r="H1138" s="167">
        <f t="shared" si="70"/>
        <v>226.6</v>
      </c>
      <c r="I1138" s="167">
        <f t="shared" si="70"/>
        <v>136.99</v>
      </c>
    </row>
    <row r="1139" spans="1:9" hidden="1" x14ac:dyDescent="0.15">
      <c r="A1139" s="25">
        <v>24</v>
      </c>
      <c r="B1139" s="28"/>
      <c r="C1139" s="167">
        <f t="shared" si="70"/>
        <v>1347.7550000000001</v>
      </c>
      <c r="D1139" s="167">
        <f t="shared" si="70"/>
        <v>1171.1100000000001</v>
      </c>
      <c r="E1139" s="167">
        <f t="shared" si="70"/>
        <v>923.39499999999998</v>
      </c>
      <c r="F1139" s="167">
        <f t="shared" si="70"/>
        <v>657.14</v>
      </c>
      <c r="G1139" s="167">
        <f t="shared" si="70"/>
        <v>376.46500000000003</v>
      </c>
      <c r="H1139" s="167">
        <f t="shared" si="70"/>
        <v>232.26500000000001</v>
      </c>
      <c r="I1139" s="167">
        <f t="shared" si="70"/>
        <v>141.625</v>
      </c>
    </row>
    <row r="1140" spans="1:9" hidden="1" x14ac:dyDescent="0.15">
      <c r="A1140" s="25">
        <v>25</v>
      </c>
      <c r="B1140" s="28"/>
      <c r="C1140" s="167">
        <f t="shared" si="70"/>
        <v>1368.355</v>
      </c>
      <c r="D1140" s="167">
        <f t="shared" si="70"/>
        <v>1191.1949999999999</v>
      </c>
      <c r="E1140" s="167">
        <f t="shared" si="70"/>
        <v>932.66500000000008</v>
      </c>
      <c r="F1140" s="167">
        <f t="shared" si="70"/>
        <v>665.89499999999998</v>
      </c>
      <c r="G1140" s="167">
        <f t="shared" si="70"/>
        <v>383.67500000000001</v>
      </c>
      <c r="H1140" s="167">
        <f t="shared" si="70"/>
        <v>237.93</v>
      </c>
      <c r="I1140" s="167">
        <f t="shared" si="70"/>
        <v>145.745</v>
      </c>
    </row>
    <row r="1141" spans="1:9" hidden="1" x14ac:dyDescent="0.15">
      <c r="A1141" s="25">
        <v>26</v>
      </c>
      <c r="B1141" s="28"/>
      <c r="C1141" s="167">
        <f t="shared" si="70"/>
        <v>1390.5</v>
      </c>
      <c r="D1141" s="167">
        <f t="shared" si="70"/>
        <v>1209.22</v>
      </c>
      <c r="E1141" s="167">
        <f t="shared" si="70"/>
        <v>944.51</v>
      </c>
      <c r="F1141" s="167">
        <f t="shared" si="70"/>
        <v>677.22500000000002</v>
      </c>
      <c r="G1141" s="167">
        <f t="shared" si="70"/>
        <v>392.94499999999999</v>
      </c>
      <c r="H1141" s="167">
        <f t="shared" si="70"/>
        <v>244.625</v>
      </c>
      <c r="I1141" s="167">
        <f t="shared" si="70"/>
        <v>150.38</v>
      </c>
    </row>
    <row r="1142" spans="1:9" hidden="1" x14ac:dyDescent="0.15">
      <c r="A1142" s="25">
        <v>27</v>
      </c>
      <c r="B1142" s="28"/>
      <c r="C1142" s="167">
        <f t="shared" si="70"/>
        <v>1411.615</v>
      </c>
      <c r="D1142" s="167">
        <f t="shared" si="70"/>
        <v>1227.2450000000001</v>
      </c>
      <c r="E1142" s="167">
        <f t="shared" si="70"/>
        <v>958.41500000000008</v>
      </c>
      <c r="F1142" s="167">
        <f t="shared" si="70"/>
        <v>690.1</v>
      </c>
      <c r="G1142" s="167">
        <f t="shared" si="70"/>
        <v>402.21500000000003</v>
      </c>
      <c r="H1142" s="167">
        <f t="shared" si="70"/>
        <v>252.35</v>
      </c>
      <c r="I1142" s="167">
        <f t="shared" si="70"/>
        <v>156.56</v>
      </c>
    </row>
    <row r="1143" spans="1:9" hidden="1" x14ac:dyDescent="0.15">
      <c r="A1143" s="25">
        <v>28</v>
      </c>
      <c r="B1143" s="28"/>
      <c r="C1143" s="167">
        <f t="shared" si="70"/>
        <v>1438.395</v>
      </c>
      <c r="D1143" s="167">
        <f t="shared" si="70"/>
        <v>1248.875</v>
      </c>
      <c r="E1143" s="167">
        <f t="shared" si="70"/>
        <v>974.89499999999998</v>
      </c>
      <c r="F1143" s="167">
        <f t="shared" si="70"/>
        <v>705.03499999999997</v>
      </c>
      <c r="G1143" s="167">
        <f t="shared" si="70"/>
        <v>413.03000000000003</v>
      </c>
      <c r="H1143" s="167">
        <f t="shared" si="70"/>
        <v>260.59000000000003</v>
      </c>
      <c r="I1143" s="167">
        <f t="shared" si="70"/>
        <v>162.22499999999999</v>
      </c>
    </row>
    <row r="1144" spans="1:9" hidden="1" x14ac:dyDescent="0.15">
      <c r="A1144" s="25">
        <v>29</v>
      </c>
      <c r="B1144" s="28"/>
      <c r="C1144" s="167">
        <f t="shared" si="70"/>
        <v>1463.115</v>
      </c>
      <c r="D1144" s="167">
        <f t="shared" si="70"/>
        <v>1273.595</v>
      </c>
      <c r="E1144" s="167">
        <f t="shared" si="70"/>
        <v>994.46500000000003</v>
      </c>
      <c r="F1144" s="167">
        <f t="shared" si="70"/>
        <v>721.51499999999999</v>
      </c>
      <c r="G1144" s="167">
        <f t="shared" si="70"/>
        <v>425.90500000000003</v>
      </c>
      <c r="H1144" s="167">
        <f t="shared" si="70"/>
        <v>268.83</v>
      </c>
      <c r="I1144" s="167">
        <f t="shared" si="70"/>
        <v>168.92000000000002</v>
      </c>
    </row>
    <row r="1145" spans="1:9" hidden="1" x14ac:dyDescent="0.15">
      <c r="A1145" s="25">
        <v>30</v>
      </c>
      <c r="B1145" s="28"/>
      <c r="C1145" s="167">
        <f t="shared" si="70"/>
        <v>1488.3500000000001</v>
      </c>
      <c r="D1145" s="167">
        <f t="shared" si="70"/>
        <v>1295.74</v>
      </c>
      <c r="E1145" s="167">
        <f t="shared" si="70"/>
        <v>1017.125</v>
      </c>
      <c r="F1145" s="167">
        <f t="shared" si="70"/>
        <v>740.05500000000006</v>
      </c>
      <c r="G1145" s="167">
        <f t="shared" si="70"/>
        <v>438.78000000000003</v>
      </c>
      <c r="H1145" s="167">
        <f t="shared" si="70"/>
        <v>279.13</v>
      </c>
      <c r="I1145" s="167">
        <f t="shared" si="70"/>
        <v>176.13</v>
      </c>
    </row>
    <row r="1146" spans="1:9" hidden="1" x14ac:dyDescent="0.15">
      <c r="A1146" s="25">
        <v>31</v>
      </c>
      <c r="B1146" s="28"/>
      <c r="C1146" s="167">
        <f t="shared" si="70"/>
        <v>1513.585</v>
      </c>
      <c r="D1146" s="167">
        <f t="shared" si="70"/>
        <v>1317.3700000000001</v>
      </c>
      <c r="E1146" s="167">
        <f t="shared" si="70"/>
        <v>1041.845</v>
      </c>
      <c r="F1146" s="167">
        <f t="shared" si="70"/>
        <v>761.17000000000007</v>
      </c>
      <c r="G1146" s="167">
        <f t="shared" si="70"/>
        <v>453.2</v>
      </c>
      <c r="H1146" s="167">
        <f t="shared" si="70"/>
        <v>289.94499999999999</v>
      </c>
      <c r="I1146" s="167">
        <f t="shared" si="70"/>
        <v>183.85500000000002</v>
      </c>
    </row>
    <row r="1147" spans="1:9" hidden="1" x14ac:dyDescent="0.15">
      <c r="A1147" s="25">
        <v>32</v>
      </c>
      <c r="B1147" s="28"/>
      <c r="C1147" s="167">
        <f t="shared" si="70"/>
        <v>1539.8500000000001</v>
      </c>
      <c r="D1147" s="167">
        <f t="shared" si="70"/>
        <v>1337.4549999999999</v>
      </c>
      <c r="E1147" s="167">
        <f t="shared" si="70"/>
        <v>1069.655</v>
      </c>
      <c r="F1147" s="167">
        <f t="shared" si="70"/>
        <v>784.34500000000003</v>
      </c>
      <c r="G1147" s="167">
        <f t="shared" si="70"/>
        <v>469.68</v>
      </c>
      <c r="H1147" s="167">
        <f t="shared" si="70"/>
        <v>301.27500000000003</v>
      </c>
      <c r="I1147" s="167">
        <f t="shared" si="70"/>
        <v>192.61</v>
      </c>
    </row>
    <row r="1148" spans="1:9" hidden="1" x14ac:dyDescent="0.15">
      <c r="A1148" s="25">
        <v>33</v>
      </c>
      <c r="B1148" s="28"/>
      <c r="C1148" s="167">
        <f t="shared" si="70"/>
        <v>1581.5650000000001</v>
      </c>
      <c r="D1148" s="167">
        <f t="shared" si="70"/>
        <v>1376.08</v>
      </c>
      <c r="E1148" s="167">
        <f t="shared" si="70"/>
        <v>1101.07</v>
      </c>
      <c r="F1148" s="167">
        <f t="shared" si="70"/>
        <v>810.09500000000003</v>
      </c>
      <c r="G1148" s="167">
        <f t="shared" si="70"/>
        <v>487.19</v>
      </c>
      <c r="H1148" s="167">
        <f t="shared" si="70"/>
        <v>314.66500000000002</v>
      </c>
      <c r="I1148" s="167">
        <f t="shared" si="70"/>
        <v>201.88</v>
      </c>
    </row>
    <row r="1149" spans="1:9" hidden="1" x14ac:dyDescent="0.15">
      <c r="A1149" s="25">
        <v>34</v>
      </c>
      <c r="B1149" s="28"/>
      <c r="C1149" s="167">
        <f t="shared" si="70"/>
        <v>1623.7950000000001</v>
      </c>
      <c r="D1149" s="167">
        <f t="shared" si="70"/>
        <v>1411.615</v>
      </c>
      <c r="E1149" s="167">
        <f t="shared" si="70"/>
        <v>1136.0899999999999</v>
      </c>
      <c r="F1149" s="167">
        <f t="shared" si="70"/>
        <v>838.42000000000007</v>
      </c>
      <c r="G1149" s="167">
        <f t="shared" si="70"/>
        <v>507.27500000000003</v>
      </c>
      <c r="H1149" s="167">
        <f t="shared" si="70"/>
        <v>328.57</v>
      </c>
      <c r="I1149" s="167">
        <f t="shared" si="70"/>
        <v>212.18</v>
      </c>
    </row>
    <row r="1150" spans="1:9" hidden="1" x14ac:dyDescent="0.15">
      <c r="A1150" s="25">
        <v>35</v>
      </c>
      <c r="B1150" s="28"/>
      <c r="C1150" s="167">
        <f t="shared" ref="C1150:I1165" si="71">C937*$M$3</f>
        <v>1665.51</v>
      </c>
      <c r="D1150" s="167">
        <f t="shared" si="71"/>
        <v>1448.18</v>
      </c>
      <c r="E1150" s="167">
        <f t="shared" si="71"/>
        <v>1174.2</v>
      </c>
      <c r="F1150" s="167">
        <f t="shared" si="71"/>
        <v>869.32</v>
      </c>
      <c r="G1150" s="167">
        <f t="shared" si="71"/>
        <v>528.39</v>
      </c>
      <c r="H1150" s="167">
        <f t="shared" si="71"/>
        <v>343.505</v>
      </c>
      <c r="I1150" s="167">
        <f t="shared" si="71"/>
        <v>222.995</v>
      </c>
    </row>
    <row r="1151" spans="1:9" hidden="1" x14ac:dyDescent="0.15">
      <c r="A1151" s="25">
        <v>36</v>
      </c>
      <c r="B1151" s="28"/>
      <c r="C1151" s="167">
        <f t="shared" si="71"/>
        <v>1707.2250000000001</v>
      </c>
      <c r="D1151" s="167">
        <f t="shared" si="71"/>
        <v>1485.26</v>
      </c>
      <c r="E1151" s="167">
        <f t="shared" si="71"/>
        <v>1215.915</v>
      </c>
      <c r="F1151" s="167">
        <f t="shared" si="71"/>
        <v>902.79500000000007</v>
      </c>
      <c r="G1151" s="167">
        <f t="shared" si="71"/>
        <v>551.56500000000005</v>
      </c>
      <c r="H1151" s="167">
        <f t="shared" si="71"/>
        <v>360.5</v>
      </c>
      <c r="I1151" s="167">
        <f t="shared" si="71"/>
        <v>235.35500000000002</v>
      </c>
    </row>
    <row r="1152" spans="1:9" hidden="1" x14ac:dyDescent="0.15">
      <c r="A1152" s="25">
        <v>37</v>
      </c>
      <c r="B1152" s="28"/>
      <c r="C1152" s="167">
        <f t="shared" si="71"/>
        <v>1750.4850000000001</v>
      </c>
      <c r="D1152" s="167">
        <f t="shared" si="71"/>
        <v>1522.3400000000001</v>
      </c>
      <c r="E1152" s="167">
        <f t="shared" si="71"/>
        <v>1261.75</v>
      </c>
      <c r="F1152" s="167">
        <f t="shared" si="71"/>
        <v>939.36</v>
      </c>
      <c r="G1152" s="167">
        <f t="shared" si="71"/>
        <v>576.80000000000007</v>
      </c>
      <c r="H1152" s="167">
        <f t="shared" si="71"/>
        <v>378.52500000000003</v>
      </c>
      <c r="I1152" s="167">
        <f t="shared" si="71"/>
        <v>248.23000000000002</v>
      </c>
    </row>
    <row r="1153" spans="1:9" hidden="1" x14ac:dyDescent="0.15">
      <c r="A1153" s="25">
        <v>38</v>
      </c>
      <c r="B1153" s="28"/>
      <c r="C1153" s="167">
        <f t="shared" si="71"/>
        <v>1793.7450000000001</v>
      </c>
      <c r="D1153" s="167">
        <f t="shared" si="71"/>
        <v>1560.45</v>
      </c>
      <c r="E1153" s="167">
        <f t="shared" si="71"/>
        <v>1312.22</v>
      </c>
      <c r="F1153" s="167">
        <f t="shared" si="71"/>
        <v>980.04500000000007</v>
      </c>
      <c r="G1153" s="167">
        <f t="shared" si="71"/>
        <v>604.09500000000003</v>
      </c>
      <c r="H1153" s="167">
        <f t="shared" si="71"/>
        <v>398.09500000000003</v>
      </c>
      <c r="I1153" s="167">
        <f t="shared" si="71"/>
        <v>263.16500000000002</v>
      </c>
    </row>
    <row r="1154" spans="1:9" hidden="1" x14ac:dyDescent="0.15">
      <c r="A1154" s="25">
        <v>39</v>
      </c>
      <c r="B1154" s="28"/>
      <c r="C1154" s="167">
        <f t="shared" si="71"/>
        <v>1837.0050000000001</v>
      </c>
      <c r="D1154" s="167">
        <f t="shared" si="71"/>
        <v>1596.5</v>
      </c>
      <c r="E1154" s="167">
        <f t="shared" si="71"/>
        <v>1366.81</v>
      </c>
      <c r="F1154" s="167">
        <f t="shared" si="71"/>
        <v>1023.82</v>
      </c>
      <c r="G1154" s="167">
        <f t="shared" si="71"/>
        <v>633.96500000000003</v>
      </c>
      <c r="H1154" s="167">
        <f t="shared" si="71"/>
        <v>419.72500000000002</v>
      </c>
      <c r="I1154" s="167">
        <f t="shared" si="71"/>
        <v>278.61500000000001</v>
      </c>
    </row>
    <row r="1155" spans="1:9" hidden="1" x14ac:dyDescent="0.15">
      <c r="A1155" s="25">
        <v>40</v>
      </c>
      <c r="B1155" s="28"/>
      <c r="C1155" s="167">
        <f t="shared" si="71"/>
        <v>1879.2350000000001</v>
      </c>
      <c r="D1155" s="167">
        <f t="shared" si="71"/>
        <v>1633.5800000000002</v>
      </c>
      <c r="E1155" s="167">
        <f t="shared" si="71"/>
        <v>1425.0050000000001</v>
      </c>
      <c r="F1155" s="167">
        <f t="shared" si="71"/>
        <v>1071.2</v>
      </c>
      <c r="G1155" s="167">
        <f t="shared" si="71"/>
        <v>666.41</v>
      </c>
      <c r="H1155" s="167">
        <f t="shared" si="71"/>
        <v>442.90000000000003</v>
      </c>
      <c r="I1155" s="167">
        <f t="shared" si="71"/>
        <v>295.61</v>
      </c>
    </row>
    <row r="1156" spans="1:9" hidden="1" x14ac:dyDescent="0.15">
      <c r="A1156" s="25">
        <v>41</v>
      </c>
      <c r="B1156" s="28"/>
      <c r="C1156" s="167">
        <f t="shared" si="71"/>
        <v>1921.4650000000001</v>
      </c>
      <c r="D1156" s="167">
        <f t="shared" si="71"/>
        <v>1672.2050000000002</v>
      </c>
      <c r="E1156" s="167">
        <f t="shared" si="71"/>
        <v>1489.895</v>
      </c>
      <c r="F1156" s="167">
        <f t="shared" si="71"/>
        <v>1122.7</v>
      </c>
      <c r="G1156" s="167">
        <f t="shared" si="71"/>
        <v>701.43000000000006</v>
      </c>
      <c r="H1156" s="167">
        <f t="shared" si="71"/>
        <v>468.13499999999999</v>
      </c>
      <c r="I1156" s="167">
        <f t="shared" si="71"/>
        <v>313.63499999999999</v>
      </c>
    </row>
    <row r="1157" spans="1:9" hidden="1" x14ac:dyDescent="0.15">
      <c r="A1157" s="25">
        <v>42</v>
      </c>
      <c r="B1157" s="28"/>
      <c r="C1157" s="167">
        <f t="shared" si="71"/>
        <v>1966.27</v>
      </c>
      <c r="D1157" s="167">
        <f t="shared" si="71"/>
        <v>1708.2550000000001</v>
      </c>
      <c r="E1157" s="167">
        <f t="shared" si="71"/>
        <v>1558.905</v>
      </c>
      <c r="F1157" s="167">
        <f t="shared" si="71"/>
        <v>1178.835</v>
      </c>
      <c r="G1157" s="167">
        <f t="shared" si="71"/>
        <v>739.54</v>
      </c>
      <c r="H1157" s="167">
        <f t="shared" si="71"/>
        <v>495.43</v>
      </c>
      <c r="I1157" s="167">
        <f t="shared" si="71"/>
        <v>333.72</v>
      </c>
    </row>
    <row r="1158" spans="1:9" hidden="1" x14ac:dyDescent="0.15">
      <c r="A1158" s="25">
        <v>43</v>
      </c>
      <c r="B1158" s="28"/>
      <c r="C1158" s="167">
        <f t="shared" si="71"/>
        <v>2042.49</v>
      </c>
      <c r="D1158" s="167">
        <f t="shared" si="71"/>
        <v>1776.75</v>
      </c>
      <c r="E1158" s="167">
        <f t="shared" si="71"/>
        <v>1621.22</v>
      </c>
      <c r="F1158" s="167">
        <f t="shared" si="71"/>
        <v>1238.575</v>
      </c>
      <c r="G1158" s="167">
        <f t="shared" si="71"/>
        <v>780.22500000000002</v>
      </c>
      <c r="H1158" s="167">
        <f t="shared" si="71"/>
        <v>525.30000000000007</v>
      </c>
      <c r="I1158" s="167">
        <f t="shared" si="71"/>
        <v>355.86500000000001</v>
      </c>
    </row>
    <row r="1159" spans="1:9" hidden="1" x14ac:dyDescent="0.15">
      <c r="A1159" s="25">
        <v>44</v>
      </c>
      <c r="B1159" s="28"/>
      <c r="C1159" s="167">
        <f t="shared" si="71"/>
        <v>2121.2849999999999</v>
      </c>
      <c r="D1159" s="167">
        <f t="shared" si="71"/>
        <v>1845.2450000000001</v>
      </c>
      <c r="E1159" s="167">
        <f t="shared" si="71"/>
        <v>1683.02</v>
      </c>
      <c r="F1159" s="167">
        <f t="shared" si="71"/>
        <v>1304.4950000000001</v>
      </c>
      <c r="G1159" s="167">
        <f t="shared" si="71"/>
        <v>825.03</v>
      </c>
      <c r="H1159" s="167">
        <f t="shared" si="71"/>
        <v>557.23</v>
      </c>
      <c r="I1159" s="167">
        <f t="shared" si="71"/>
        <v>379.55500000000001</v>
      </c>
    </row>
    <row r="1160" spans="1:9" hidden="1" x14ac:dyDescent="0.15">
      <c r="A1160" s="25">
        <v>45</v>
      </c>
      <c r="B1160" s="28"/>
      <c r="C1160" s="167">
        <f t="shared" si="71"/>
        <v>2199.0500000000002</v>
      </c>
      <c r="D1160" s="167">
        <f t="shared" si="71"/>
        <v>1912.1949999999999</v>
      </c>
      <c r="E1160" s="167">
        <f t="shared" si="71"/>
        <v>1743.2750000000001</v>
      </c>
      <c r="F1160" s="167">
        <f t="shared" si="71"/>
        <v>1375.05</v>
      </c>
      <c r="G1160" s="167">
        <f t="shared" si="71"/>
        <v>873.44</v>
      </c>
      <c r="H1160" s="167">
        <f t="shared" si="71"/>
        <v>591.73500000000001</v>
      </c>
      <c r="I1160" s="167">
        <f t="shared" si="71"/>
        <v>405.30500000000001</v>
      </c>
    </row>
    <row r="1161" spans="1:9" hidden="1" x14ac:dyDescent="0.15">
      <c r="A1161" s="25">
        <v>46</v>
      </c>
      <c r="B1161" s="28"/>
      <c r="C1161" s="167">
        <f t="shared" si="71"/>
        <v>2276.8150000000001</v>
      </c>
      <c r="D1161" s="167">
        <f t="shared" si="71"/>
        <v>1980.175</v>
      </c>
      <c r="E1161" s="167">
        <f t="shared" si="71"/>
        <v>1806.6200000000001</v>
      </c>
      <c r="F1161" s="167">
        <f t="shared" si="71"/>
        <v>1450.7550000000001</v>
      </c>
      <c r="G1161" s="167">
        <f t="shared" si="71"/>
        <v>925.45500000000004</v>
      </c>
      <c r="H1161" s="167">
        <f t="shared" si="71"/>
        <v>629.84500000000003</v>
      </c>
      <c r="I1161" s="167">
        <f t="shared" si="71"/>
        <v>433.63</v>
      </c>
    </row>
    <row r="1162" spans="1:9" hidden="1" x14ac:dyDescent="0.15">
      <c r="A1162" s="25">
        <v>47</v>
      </c>
      <c r="B1162" s="28"/>
      <c r="C1162" s="167">
        <f t="shared" si="71"/>
        <v>2356.125</v>
      </c>
      <c r="D1162" s="167">
        <f t="shared" si="71"/>
        <v>2048.1550000000002</v>
      </c>
      <c r="E1162" s="167">
        <f t="shared" si="71"/>
        <v>1867.39</v>
      </c>
      <c r="F1162" s="167">
        <f t="shared" si="71"/>
        <v>1533.155</v>
      </c>
      <c r="G1162" s="167">
        <f t="shared" si="71"/>
        <v>982.10500000000002</v>
      </c>
      <c r="H1162" s="167">
        <f t="shared" si="71"/>
        <v>670.53</v>
      </c>
      <c r="I1162" s="167">
        <f t="shared" si="71"/>
        <v>463.5</v>
      </c>
    </row>
    <row r="1163" spans="1:9" hidden="1" x14ac:dyDescent="0.15">
      <c r="A1163" s="25">
        <v>48</v>
      </c>
      <c r="B1163" s="28"/>
      <c r="C1163" s="167">
        <f t="shared" si="71"/>
        <v>2439.5549999999998</v>
      </c>
      <c r="D1163" s="167">
        <f t="shared" si="71"/>
        <v>2120.2550000000001</v>
      </c>
      <c r="E1163" s="167">
        <f t="shared" si="71"/>
        <v>1932.7950000000001</v>
      </c>
      <c r="F1163" s="167">
        <f t="shared" si="71"/>
        <v>1621.22</v>
      </c>
      <c r="G1163" s="167">
        <f t="shared" si="71"/>
        <v>1043.3900000000001</v>
      </c>
      <c r="H1163" s="167">
        <f t="shared" si="71"/>
        <v>715.33500000000004</v>
      </c>
      <c r="I1163" s="167">
        <f t="shared" si="71"/>
        <v>496.46000000000004</v>
      </c>
    </row>
    <row r="1164" spans="1:9" hidden="1" x14ac:dyDescent="0.15">
      <c r="A1164" s="25">
        <v>49</v>
      </c>
      <c r="B1164" s="28"/>
      <c r="C1164" s="167">
        <f t="shared" si="71"/>
        <v>2521.44</v>
      </c>
      <c r="D1164" s="167">
        <f t="shared" si="71"/>
        <v>2192.87</v>
      </c>
      <c r="E1164" s="167">
        <f t="shared" si="71"/>
        <v>1999.7450000000001</v>
      </c>
      <c r="F1164" s="167">
        <f t="shared" si="71"/>
        <v>1717.01</v>
      </c>
      <c r="G1164" s="167">
        <f t="shared" si="71"/>
        <v>1109.31</v>
      </c>
      <c r="H1164" s="167">
        <f t="shared" si="71"/>
        <v>763.23</v>
      </c>
      <c r="I1164" s="167">
        <f t="shared" si="71"/>
        <v>533.02499999999998</v>
      </c>
    </row>
    <row r="1165" spans="1:9" hidden="1" x14ac:dyDescent="0.15">
      <c r="A1165" s="25">
        <v>50</v>
      </c>
      <c r="B1165" s="28"/>
      <c r="C1165" s="167">
        <f t="shared" si="71"/>
        <v>2603.84</v>
      </c>
      <c r="D1165" s="167">
        <f t="shared" si="71"/>
        <v>2264.9700000000003</v>
      </c>
      <c r="E1165" s="167">
        <f t="shared" si="71"/>
        <v>2064.12</v>
      </c>
      <c r="F1165" s="167">
        <f t="shared" si="71"/>
        <v>1797.865</v>
      </c>
      <c r="G1165" s="167">
        <f t="shared" si="71"/>
        <v>1186.0450000000001</v>
      </c>
      <c r="H1165" s="167">
        <f t="shared" si="71"/>
        <v>777.65</v>
      </c>
      <c r="I1165" s="167">
        <f t="shared" si="71"/>
        <v>574.74</v>
      </c>
    </row>
    <row r="1166" spans="1:9" hidden="1" x14ac:dyDescent="0.15">
      <c r="A1166" s="25">
        <v>51</v>
      </c>
      <c r="B1166" s="28"/>
      <c r="C1166" s="167">
        <f t="shared" ref="C1166:I1181" si="72">C953*$M$3</f>
        <v>2685.7249999999999</v>
      </c>
      <c r="D1166" s="167">
        <f t="shared" si="72"/>
        <v>2336.04</v>
      </c>
      <c r="E1166" s="167">
        <f t="shared" si="72"/>
        <v>2130.04</v>
      </c>
      <c r="F1166" s="167">
        <f t="shared" si="72"/>
        <v>1858.635</v>
      </c>
      <c r="G1166" s="167">
        <f t="shared" si="72"/>
        <v>1279.26</v>
      </c>
      <c r="H1166" s="167">
        <f t="shared" si="72"/>
        <v>843.05500000000006</v>
      </c>
      <c r="I1166" s="167">
        <f t="shared" si="72"/>
        <v>625.72500000000002</v>
      </c>
    </row>
    <row r="1167" spans="1:9" hidden="1" x14ac:dyDescent="0.15">
      <c r="A1167" s="25">
        <v>52</v>
      </c>
      <c r="B1167" s="28"/>
      <c r="C1167" s="167">
        <f t="shared" si="72"/>
        <v>2768.64</v>
      </c>
      <c r="D1167" s="167">
        <f t="shared" si="72"/>
        <v>2407.625</v>
      </c>
      <c r="E1167" s="167">
        <f t="shared" si="72"/>
        <v>2195.96</v>
      </c>
      <c r="F1167" s="167">
        <f t="shared" si="72"/>
        <v>1919.92</v>
      </c>
      <c r="G1167" s="167">
        <f t="shared" si="72"/>
        <v>1341.06</v>
      </c>
      <c r="H1167" s="167">
        <f t="shared" si="72"/>
        <v>912.58</v>
      </c>
      <c r="I1167" s="167">
        <f t="shared" si="72"/>
        <v>680.83</v>
      </c>
    </row>
    <row r="1168" spans="1:9" hidden="1" x14ac:dyDescent="0.15">
      <c r="A1168" s="25">
        <v>53</v>
      </c>
      <c r="B1168" s="28"/>
      <c r="C1168" s="167">
        <f t="shared" si="72"/>
        <v>2865.9749999999999</v>
      </c>
      <c r="D1168" s="167">
        <f t="shared" si="72"/>
        <v>2492.6</v>
      </c>
      <c r="E1168" s="167">
        <f t="shared" si="72"/>
        <v>2273.7249999999999</v>
      </c>
      <c r="F1168" s="167">
        <f t="shared" si="72"/>
        <v>1995.1100000000001</v>
      </c>
      <c r="G1168" s="167">
        <f t="shared" si="72"/>
        <v>1389.9850000000001</v>
      </c>
      <c r="H1168" s="167">
        <f t="shared" si="72"/>
        <v>951.20500000000004</v>
      </c>
      <c r="I1168" s="167">
        <f t="shared" si="72"/>
        <v>740.57</v>
      </c>
    </row>
    <row r="1169" spans="1:9" hidden="1" x14ac:dyDescent="0.15">
      <c r="A1169" s="25">
        <v>54</v>
      </c>
      <c r="B1169" s="28"/>
      <c r="C1169" s="167">
        <f t="shared" si="72"/>
        <v>2964.34</v>
      </c>
      <c r="D1169" s="167">
        <f t="shared" si="72"/>
        <v>2577.5750000000003</v>
      </c>
      <c r="E1169" s="167">
        <f t="shared" si="72"/>
        <v>2350.9749999999999</v>
      </c>
      <c r="F1169" s="167">
        <f t="shared" si="72"/>
        <v>2068.2400000000002</v>
      </c>
      <c r="G1169" s="167">
        <f t="shared" si="72"/>
        <v>1438.91</v>
      </c>
      <c r="H1169" s="167">
        <f t="shared" si="72"/>
        <v>1028.4549999999999</v>
      </c>
      <c r="I1169" s="167">
        <f t="shared" si="72"/>
        <v>804.43000000000006</v>
      </c>
    </row>
    <row r="1170" spans="1:9" hidden="1" x14ac:dyDescent="0.15">
      <c r="A1170" s="25">
        <v>55</v>
      </c>
      <c r="B1170" s="28"/>
      <c r="C1170" s="167">
        <f t="shared" si="72"/>
        <v>3063.7350000000001</v>
      </c>
      <c r="D1170" s="167">
        <f t="shared" si="72"/>
        <v>2664.0950000000003</v>
      </c>
      <c r="E1170" s="167">
        <f t="shared" si="72"/>
        <v>2427.71</v>
      </c>
      <c r="F1170" s="167">
        <f t="shared" si="72"/>
        <v>2142.4</v>
      </c>
      <c r="G1170" s="167">
        <f t="shared" si="72"/>
        <v>1491.44</v>
      </c>
      <c r="H1170" s="167">
        <f t="shared" si="72"/>
        <v>1111.3700000000001</v>
      </c>
      <c r="I1170" s="167">
        <f t="shared" si="72"/>
        <v>872.92500000000007</v>
      </c>
    </row>
    <row r="1171" spans="1:9" hidden="1" x14ac:dyDescent="0.15">
      <c r="A1171" s="25">
        <v>56</v>
      </c>
      <c r="B1171" s="28"/>
      <c r="C1171" s="167">
        <f t="shared" si="72"/>
        <v>3161.585</v>
      </c>
      <c r="D1171" s="167">
        <f t="shared" si="72"/>
        <v>2749.07</v>
      </c>
      <c r="E1171" s="167">
        <f t="shared" si="72"/>
        <v>2504.96</v>
      </c>
      <c r="F1171" s="167">
        <f t="shared" si="72"/>
        <v>2216.56</v>
      </c>
      <c r="G1171" s="167">
        <f t="shared" si="72"/>
        <v>1540.88</v>
      </c>
      <c r="H1171" s="167">
        <f t="shared" si="72"/>
        <v>1155.145</v>
      </c>
      <c r="I1171" s="167">
        <f t="shared" si="72"/>
        <v>946.57</v>
      </c>
    </row>
    <row r="1172" spans="1:9" hidden="1" x14ac:dyDescent="0.15">
      <c r="A1172" s="25">
        <v>57</v>
      </c>
      <c r="B1172" s="28"/>
      <c r="C1172" s="167">
        <f t="shared" si="72"/>
        <v>3257.375</v>
      </c>
      <c r="D1172" s="167">
        <f t="shared" si="72"/>
        <v>2834.0450000000001</v>
      </c>
      <c r="E1172" s="167">
        <f t="shared" si="72"/>
        <v>2583.7550000000001</v>
      </c>
      <c r="F1172" s="167">
        <f t="shared" si="72"/>
        <v>2291.2350000000001</v>
      </c>
      <c r="G1172" s="167">
        <f t="shared" si="72"/>
        <v>1589.29</v>
      </c>
      <c r="H1172" s="167">
        <f t="shared" si="72"/>
        <v>1247.845</v>
      </c>
      <c r="I1172" s="167">
        <f t="shared" si="72"/>
        <v>1025.8800000000001</v>
      </c>
    </row>
    <row r="1173" spans="1:9" hidden="1" x14ac:dyDescent="0.15">
      <c r="A1173" s="25">
        <v>58</v>
      </c>
      <c r="B1173" s="28"/>
      <c r="C1173" s="167">
        <f t="shared" si="72"/>
        <v>3370.6750000000002</v>
      </c>
      <c r="D1173" s="167">
        <f t="shared" si="72"/>
        <v>2930.8650000000002</v>
      </c>
      <c r="E1173" s="167">
        <f t="shared" si="72"/>
        <v>2664.61</v>
      </c>
      <c r="F1173" s="167">
        <f t="shared" si="72"/>
        <v>2388.5700000000002</v>
      </c>
      <c r="G1173" s="167">
        <f t="shared" si="72"/>
        <v>1652.635</v>
      </c>
      <c r="H1173" s="167">
        <f t="shared" si="72"/>
        <v>1347.24</v>
      </c>
      <c r="I1173" s="167">
        <f t="shared" si="72"/>
        <v>1111.3700000000001</v>
      </c>
    </row>
    <row r="1174" spans="1:9" hidden="1" x14ac:dyDescent="0.15">
      <c r="A1174" s="25">
        <v>59</v>
      </c>
      <c r="B1174" s="28"/>
      <c r="C1174" s="167">
        <f t="shared" si="72"/>
        <v>3483.9749999999999</v>
      </c>
      <c r="D1174" s="167">
        <f t="shared" si="72"/>
        <v>3029.7449999999999</v>
      </c>
      <c r="E1174" s="167">
        <f t="shared" si="72"/>
        <v>2745.4650000000001</v>
      </c>
      <c r="F1174" s="167">
        <f t="shared" si="72"/>
        <v>2485.39</v>
      </c>
      <c r="G1174" s="167">
        <f t="shared" si="72"/>
        <v>1714.95</v>
      </c>
      <c r="H1174" s="167">
        <f t="shared" si="72"/>
        <v>1396.68</v>
      </c>
      <c r="I1174" s="167">
        <f t="shared" si="72"/>
        <v>1203.5550000000001</v>
      </c>
    </row>
    <row r="1175" spans="1:9" hidden="1" x14ac:dyDescent="0.15">
      <c r="A1175" s="25">
        <v>60</v>
      </c>
      <c r="B1175" s="28"/>
      <c r="C1175" s="167">
        <f t="shared" si="72"/>
        <v>3595.73</v>
      </c>
      <c r="D1175" s="167">
        <f t="shared" si="72"/>
        <v>3126.05</v>
      </c>
      <c r="E1175" s="167">
        <f t="shared" si="72"/>
        <v>2826.835</v>
      </c>
      <c r="F1175" s="167">
        <f t="shared" si="72"/>
        <v>2582.21</v>
      </c>
      <c r="G1175" s="167">
        <f t="shared" si="72"/>
        <v>1777.78</v>
      </c>
      <c r="H1175" s="167">
        <f t="shared" si="72"/>
        <v>1507.92</v>
      </c>
      <c r="I1175" s="167">
        <f t="shared" si="72"/>
        <v>1302.4349999999999</v>
      </c>
    </row>
    <row r="1176" spans="1:9" hidden="1" x14ac:dyDescent="0.15">
      <c r="A1176" s="25">
        <v>61</v>
      </c>
      <c r="B1176" s="28"/>
      <c r="C1176" s="167">
        <f t="shared" si="72"/>
        <v>3734.2649999999999</v>
      </c>
      <c r="D1176" s="167">
        <f t="shared" si="72"/>
        <v>3246.56</v>
      </c>
      <c r="E1176" s="167">
        <f t="shared" si="72"/>
        <v>2948.89</v>
      </c>
      <c r="F1176" s="167">
        <f t="shared" si="72"/>
        <v>2679.03</v>
      </c>
      <c r="G1176" s="167">
        <f t="shared" si="72"/>
        <v>1844.2150000000001</v>
      </c>
      <c r="H1176" s="167">
        <f t="shared" si="72"/>
        <v>1627.4</v>
      </c>
      <c r="I1176" s="167">
        <f t="shared" si="72"/>
        <v>1409.04</v>
      </c>
    </row>
    <row r="1177" spans="1:9" hidden="1" x14ac:dyDescent="0.15">
      <c r="A1177" s="25">
        <v>62</v>
      </c>
      <c r="B1177" s="28"/>
      <c r="C1177" s="167">
        <f t="shared" si="72"/>
        <v>3970.65</v>
      </c>
      <c r="D1177" s="167">
        <f t="shared" si="72"/>
        <v>3409.3</v>
      </c>
      <c r="E1177" s="167">
        <f t="shared" si="72"/>
        <v>3093.605</v>
      </c>
      <c r="F1177" s="167">
        <f t="shared" si="72"/>
        <v>2800.0550000000003</v>
      </c>
      <c r="G1177" s="167">
        <f t="shared" si="72"/>
        <v>1928.16</v>
      </c>
      <c r="H1177" s="167">
        <f t="shared" si="72"/>
        <v>1683.5350000000001</v>
      </c>
      <c r="I1177" s="167">
        <f t="shared" si="72"/>
        <v>1523.3700000000001</v>
      </c>
    </row>
    <row r="1178" spans="1:9" hidden="1" x14ac:dyDescent="0.15">
      <c r="A1178" s="25">
        <v>63</v>
      </c>
      <c r="B1178" s="28"/>
      <c r="C1178" s="167">
        <f t="shared" si="72"/>
        <v>4246.1750000000002</v>
      </c>
      <c r="D1178" s="167">
        <f t="shared" si="72"/>
        <v>3655.4700000000003</v>
      </c>
      <c r="E1178" s="167">
        <f t="shared" si="72"/>
        <v>3254.2850000000003</v>
      </c>
      <c r="F1178" s="167">
        <f t="shared" si="72"/>
        <v>2943.7400000000002</v>
      </c>
      <c r="G1178" s="167">
        <f t="shared" si="72"/>
        <v>2028.0700000000002</v>
      </c>
      <c r="H1178" s="167">
        <f t="shared" si="72"/>
        <v>1816.405</v>
      </c>
      <c r="I1178" s="167">
        <f t="shared" si="72"/>
        <v>1647.4850000000001</v>
      </c>
    </row>
    <row r="1179" spans="1:9" hidden="1" x14ac:dyDescent="0.15">
      <c r="A1179" s="25">
        <v>64</v>
      </c>
      <c r="B1179" s="28"/>
      <c r="C1179" s="167">
        <f t="shared" si="72"/>
        <v>4541.7849999999999</v>
      </c>
      <c r="D1179" s="167">
        <f t="shared" si="72"/>
        <v>3920.6950000000002</v>
      </c>
      <c r="E1179" s="167">
        <f t="shared" si="72"/>
        <v>3440.2000000000003</v>
      </c>
      <c r="F1179" s="167">
        <f t="shared" si="72"/>
        <v>3113.1750000000002</v>
      </c>
      <c r="G1179" s="167">
        <f t="shared" si="72"/>
        <v>2144.9749999999999</v>
      </c>
      <c r="H1179" s="167">
        <f t="shared" si="72"/>
        <v>1961.1200000000001</v>
      </c>
      <c r="I1179" s="167">
        <f t="shared" si="72"/>
        <v>1781.385</v>
      </c>
    </row>
    <row r="1180" spans="1:9" hidden="1" x14ac:dyDescent="0.15">
      <c r="A1180" s="25">
        <v>65</v>
      </c>
      <c r="B1180" s="28"/>
      <c r="C1180" s="167">
        <f t="shared" si="72"/>
        <v>4859.54</v>
      </c>
      <c r="D1180" s="167">
        <f t="shared" si="72"/>
        <v>4206.5200000000004</v>
      </c>
      <c r="E1180" s="167">
        <f t="shared" si="72"/>
        <v>3664.7400000000002</v>
      </c>
      <c r="F1180" s="167">
        <f t="shared" si="72"/>
        <v>3345.9549999999999</v>
      </c>
      <c r="G1180" s="167">
        <f t="shared" si="72"/>
        <v>2296.3850000000002</v>
      </c>
      <c r="H1180" s="167">
        <f t="shared" si="72"/>
        <v>2024.98</v>
      </c>
      <c r="I1180" s="167">
        <f t="shared" si="72"/>
        <v>1926.1000000000001</v>
      </c>
    </row>
    <row r="1181" spans="1:9" hidden="1" x14ac:dyDescent="0.15">
      <c r="A1181" s="25">
        <v>66</v>
      </c>
      <c r="B1181" s="28"/>
      <c r="C1181" s="167">
        <f t="shared" si="72"/>
        <v>5201.5</v>
      </c>
      <c r="D1181" s="167">
        <f t="shared" si="72"/>
        <v>4514.49</v>
      </c>
      <c r="E1181" s="167">
        <f t="shared" si="72"/>
        <v>3928.42</v>
      </c>
      <c r="F1181" s="167">
        <f t="shared" si="72"/>
        <v>3613.7550000000001</v>
      </c>
      <c r="G1181" s="167">
        <f t="shared" si="72"/>
        <v>2473.0300000000002</v>
      </c>
      <c r="H1181" s="167">
        <f t="shared" si="72"/>
        <v>2186.1750000000002</v>
      </c>
      <c r="I1181" s="167">
        <f t="shared" si="72"/>
        <v>2081.63</v>
      </c>
    </row>
    <row r="1182" spans="1:9" hidden="1" x14ac:dyDescent="0.15">
      <c r="A1182" s="25">
        <v>67</v>
      </c>
      <c r="B1182" s="28"/>
      <c r="C1182" s="167">
        <f t="shared" ref="C1182:I1197" si="73">C969*$M$3</f>
        <v>5568.6949999999997</v>
      </c>
      <c r="D1182" s="167">
        <f t="shared" si="73"/>
        <v>4845.6350000000002</v>
      </c>
      <c r="E1182" s="167">
        <f t="shared" si="73"/>
        <v>4243.085</v>
      </c>
      <c r="F1182" s="167">
        <f t="shared" si="73"/>
        <v>3904.73</v>
      </c>
      <c r="G1182" s="167">
        <f t="shared" si="73"/>
        <v>2671.82</v>
      </c>
      <c r="H1182" s="167">
        <f t="shared" si="73"/>
        <v>2359.73</v>
      </c>
      <c r="I1182" s="167">
        <f t="shared" si="73"/>
        <v>2249.52</v>
      </c>
    </row>
    <row r="1183" spans="1:9" hidden="1" x14ac:dyDescent="0.15">
      <c r="A1183" s="25">
        <v>68</v>
      </c>
      <c r="B1183" s="28"/>
      <c r="C1183" s="167">
        <f t="shared" si="73"/>
        <v>5962.67</v>
      </c>
      <c r="D1183" s="167">
        <f t="shared" si="73"/>
        <v>5202.0150000000003</v>
      </c>
      <c r="E1183" s="167">
        <f t="shared" si="73"/>
        <v>4603.07</v>
      </c>
      <c r="F1183" s="167">
        <f t="shared" si="73"/>
        <v>4234.33</v>
      </c>
      <c r="G1183" s="167">
        <f t="shared" si="73"/>
        <v>2896.875</v>
      </c>
      <c r="H1183" s="167">
        <f t="shared" si="73"/>
        <v>2662.55</v>
      </c>
      <c r="I1183" s="167">
        <f t="shared" si="73"/>
        <v>2430.8000000000002</v>
      </c>
    </row>
    <row r="1184" spans="1:9" hidden="1" x14ac:dyDescent="0.15">
      <c r="A1184" s="25">
        <v>69</v>
      </c>
      <c r="B1184" s="28"/>
      <c r="C1184" s="167">
        <f t="shared" si="73"/>
        <v>6386</v>
      </c>
      <c r="D1184" s="167">
        <f t="shared" si="73"/>
        <v>5585.1750000000002</v>
      </c>
      <c r="E1184" s="167">
        <f t="shared" si="73"/>
        <v>5022.28</v>
      </c>
      <c r="F1184" s="167">
        <f t="shared" si="73"/>
        <v>4624.1850000000004</v>
      </c>
      <c r="G1184" s="167">
        <f t="shared" si="73"/>
        <v>3164.16</v>
      </c>
      <c r="H1184" s="167">
        <f t="shared" si="73"/>
        <v>2874.73</v>
      </c>
      <c r="I1184" s="167">
        <f t="shared" si="73"/>
        <v>2626.5</v>
      </c>
    </row>
    <row r="1185" spans="1:9" hidden="1" x14ac:dyDescent="0.15">
      <c r="A1185" s="25">
        <v>70</v>
      </c>
      <c r="B1185" s="28"/>
      <c r="C1185" s="167">
        <f t="shared" si="73"/>
        <v>6947.8649999999998</v>
      </c>
      <c r="D1185" s="167">
        <f t="shared" si="73"/>
        <v>6042.4949999999999</v>
      </c>
      <c r="E1185" s="167">
        <f t="shared" si="73"/>
        <v>5461.5749999999998</v>
      </c>
      <c r="F1185" s="167">
        <f t="shared" si="73"/>
        <v>5145.88</v>
      </c>
      <c r="G1185" s="167">
        <f t="shared" si="73"/>
        <v>3498.9100000000003</v>
      </c>
      <c r="H1185" s="167">
        <f t="shared" si="73"/>
        <v>3103.9050000000002</v>
      </c>
      <c r="I1185" s="167">
        <f t="shared" si="73"/>
        <v>2837.65</v>
      </c>
    </row>
    <row r="1186" spans="1:9" hidden="1" x14ac:dyDescent="0.15">
      <c r="A1186" s="25">
        <v>71</v>
      </c>
      <c r="B1186" s="28"/>
      <c r="C1186" s="167">
        <f t="shared" si="73"/>
        <v>7651.87</v>
      </c>
      <c r="D1186" s="167">
        <f t="shared" si="73"/>
        <v>6654.83</v>
      </c>
      <c r="E1186" s="167">
        <f t="shared" si="73"/>
        <v>6066.7</v>
      </c>
      <c r="F1186" s="167">
        <f t="shared" si="73"/>
        <v>5666.5450000000001</v>
      </c>
      <c r="G1186" s="167">
        <f t="shared" si="73"/>
        <v>3854.26</v>
      </c>
      <c r="H1186" s="167">
        <f t="shared" si="73"/>
        <v>3495.82</v>
      </c>
      <c r="I1186" s="167">
        <f t="shared" si="73"/>
        <v>3064.25</v>
      </c>
    </row>
    <row r="1187" spans="1:9" hidden="1" x14ac:dyDescent="0.15">
      <c r="A1187" s="25">
        <v>72</v>
      </c>
      <c r="B1187" s="28"/>
      <c r="C1187" s="167">
        <f t="shared" si="73"/>
        <v>8464.5400000000009</v>
      </c>
      <c r="D1187" s="167">
        <f t="shared" si="73"/>
        <v>7360.8950000000004</v>
      </c>
      <c r="E1187" s="167">
        <f t="shared" si="73"/>
        <v>6711.9949999999999</v>
      </c>
      <c r="F1187" s="167">
        <f t="shared" si="73"/>
        <v>6271.1549999999997</v>
      </c>
      <c r="G1187" s="167">
        <f t="shared" si="73"/>
        <v>4265.7449999999999</v>
      </c>
      <c r="H1187" s="167">
        <f t="shared" si="73"/>
        <v>3772.89</v>
      </c>
      <c r="I1187" s="167">
        <f t="shared" si="73"/>
        <v>3307.33</v>
      </c>
    </row>
    <row r="1188" spans="1:9" hidden="1" x14ac:dyDescent="0.15">
      <c r="A1188" s="25">
        <v>73</v>
      </c>
      <c r="B1188" s="28"/>
      <c r="C1188" s="167">
        <f t="shared" si="73"/>
        <v>9402.3549999999996</v>
      </c>
      <c r="D1188" s="167">
        <f t="shared" si="73"/>
        <v>8175.1100000000006</v>
      </c>
      <c r="E1188" s="167">
        <f t="shared" si="73"/>
        <v>7453.08</v>
      </c>
      <c r="F1188" s="167">
        <f t="shared" si="73"/>
        <v>6961.77</v>
      </c>
      <c r="G1188" s="167">
        <f t="shared" si="73"/>
        <v>4733.88</v>
      </c>
      <c r="H1188" s="167">
        <f t="shared" si="73"/>
        <v>4071.59</v>
      </c>
      <c r="I1188" s="167">
        <f t="shared" si="73"/>
        <v>3567.4050000000002</v>
      </c>
    </row>
    <row r="1189" spans="1:9" hidden="1" x14ac:dyDescent="0.15">
      <c r="A1189" s="25">
        <v>74</v>
      </c>
      <c r="B1189" s="28"/>
      <c r="C1189" s="167">
        <f t="shared" si="73"/>
        <v>10481.795</v>
      </c>
      <c r="D1189" s="167">
        <f t="shared" si="73"/>
        <v>9113.9549999999999</v>
      </c>
      <c r="E1189" s="167">
        <f t="shared" si="73"/>
        <v>8309.5249999999996</v>
      </c>
      <c r="F1189" s="167">
        <f t="shared" si="73"/>
        <v>7762.08</v>
      </c>
      <c r="G1189" s="167">
        <f t="shared" si="73"/>
        <v>5279.2650000000003</v>
      </c>
      <c r="H1189" s="167">
        <f t="shared" si="73"/>
        <v>4572.6850000000004</v>
      </c>
      <c r="I1189" s="167">
        <f t="shared" si="73"/>
        <v>3844.9900000000002</v>
      </c>
    </row>
    <row r="1190" spans="1:9" hidden="1" x14ac:dyDescent="0.15">
      <c r="A1190" s="25">
        <v>75</v>
      </c>
      <c r="B1190" s="28"/>
      <c r="C1190" s="167">
        <f t="shared" si="73"/>
        <v>11719.855</v>
      </c>
      <c r="D1190" s="167">
        <f t="shared" si="73"/>
        <v>10191.85</v>
      </c>
      <c r="E1190" s="167">
        <f t="shared" si="73"/>
        <v>9254.0349999999999</v>
      </c>
      <c r="F1190" s="167">
        <f t="shared" si="73"/>
        <v>8734.4</v>
      </c>
      <c r="G1190" s="167">
        <f t="shared" si="73"/>
        <v>5924.0450000000001</v>
      </c>
      <c r="H1190" s="167">
        <f t="shared" si="73"/>
        <v>4928.0349999999999</v>
      </c>
      <c r="I1190" s="167">
        <f t="shared" si="73"/>
        <v>4139.0550000000003</v>
      </c>
    </row>
    <row r="1191" spans="1:9" hidden="1" x14ac:dyDescent="0.15">
      <c r="A1191" s="25">
        <v>76</v>
      </c>
      <c r="B1191" s="28"/>
      <c r="C1191" s="167">
        <f t="shared" si="73"/>
        <v>13143.315000000001</v>
      </c>
      <c r="D1191" s="167">
        <f t="shared" si="73"/>
        <v>11428.365</v>
      </c>
      <c r="E1191" s="167">
        <f t="shared" si="73"/>
        <v>10411.755000000001</v>
      </c>
      <c r="F1191" s="167">
        <f t="shared" si="73"/>
        <v>9793.24</v>
      </c>
      <c r="G1191" s="167">
        <f t="shared" si="73"/>
        <v>6642.47</v>
      </c>
      <c r="H1191" s="167">
        <f t="shared" si="73"/>
        <v>5306.56</v>
      </c>
      <c r="I1191" s="167">
        <f t="shared" si="73"/>
        <v>4449.6000000000004</v>
      </c>
    </row>
    <row r="1192" spans="1:9" hidden="1" x14ac:dyDescent="0.15">
      <c r="A1192" s="25">
        <v>77</v>
      </c>
      <c r="B1192" s="28"/>
      <c r="C1192" s="167">
        <f t="shared" si="73"/>
        <v>14759.9</v>
      </c>
      <c r="D1192" s="167">
        <f t="shared" si="73"/>
        <v>12835.345000000001</v>
      </c>
      <c r="E1192" s="167">
        <f t="shared" si="73"/>
        <v>11702.345000000001</v>
      </c>
      <c r="F1192" s="167">
        <f t="shared" si="73"/>
        <v>10998.34</v>
      </c>
      <c r="G1192" s="167">
        <f t="shared" si="73"/>
        <v>7461.835</v>
      </c>
      <c r="H1192" s="167">
        <f t="shared" si="73"/>
        <v>5933.3150000000005</v>
      </c>
      <c r="I1192" s="167">
        <f t="shared" si="73"/>
        <v>4774.05</v>
      </c>
    </row>
    <row r="1193" spans="1:9" hidden="1" x14ac:dyDescent="0.15">
      <c r="A1193" s="25">
        <v>78</v>
      </c>
      <c r="B1193" s="28"/>
      <c r="C1193" s="167">
        <f t="shared" si="73"/>
        <v>16585.060000000001</v>
      </c>
      <c r="D1193" s="167">
        <f t="shared" si="73"/>
        <v>14421.545</v>
      </c>
      <c r="E1193" s="167">
        <f t="shared" si="73"/>
        <v>13148.98</v>
      </c>
      <c r="F1193" s="167">
        <f t="shared" si="73"/>
        <v>12356.91</v>
      </c>
      <c r="G1193" s="167">
        <f t="shared" si="73"/>
        <v>8383.17</v>
      </c>
      <c r="H1193" s="167">
        <f t="shared" si="73"/>
        <v>6371.0650000000005</v>
      </c>
      <c r="I1193" s="167">
        <f t="shared" si="73"/>
        <v>5110.8600000000006</v>
      </c>
    </row>
    <row r="1194" spans="1:9" hidden="1" x14ac:dyDescent="0.15">
      <c r="A1194" s="25">
        <v>79</v>
      </c>
      <c r="B1194" s="28"/>
      <c r="C1194" s="167">
        <f t="shared" si="73"/>
        <v>18634.244999999999</v>
      </c>
      <c r="D1194" s="167">
        <f t="shared" si="73"/>
        <v>16202.415000000001</v>
      </c>
      <c r="E1194" s="167">
        <f t="shared" si="73"/>
        <v>14773.805</v>
      </c>
      <c r="F1194" s="167">
        <f t="shared" si="73"/>
        <v>13885.43</v>
      </c>
      <c r="G1194" s="167">
        <f t="shared" si="73"/>
        <v>9419.8649999999998</v>
      </c>
      <c r="H1194" s="167">
        <f t="shared" si="73"/>
        <v>6826.3249999999998</v>
      </c>
      <c r="I1194" s="167">
        <f t="shared" si="73"/>
        <v>5455.91</v>
      </c>
    </row>
    <row r="1195" spans="1:9" hidden="1" x14ac:dyDescent="0.15">
      <c r="A1195" s="25">
        <v>80</v>
      </c>
      <c r="B1195" s="28" t="s">
        <v>3</v>
      </c>
      <c r="C1195" s="167">
        <f t="shared" si="73"/>
        <v>21086.16</v>
      </c>
      <c r="D1195" s="167">
        <f t="shared" si="73"/>
        <v>18337.09</v>
      </c>
      <c r="E1195" s="167">
        <f t="shared" si="73"/>
        <v>16716.900000000001</v>
      </c>
      <c r="F1195" s="167">
        <f t="shared" si="73"/>
        <v>15712.135</v>
      </c>
      <c r="G1195" s="167">
        <f t="shared" si="73"/>
        <v>10658.955</v>
      </c>
      <c r="H1195" s="167">
        <f t="shared" si="73"/>
        <v>7575.6500000000005</v>
      </c>
      <c r="I1195" s="167">
        <f t="shared" si="73"/>
        <v>5803.02</v>
      </c>
    </row>
    <row r="1196" spans="1:9" hidden="1" x14ac:dyDescent="0.15">
      <c r="A1196" s="25">
        <v>1</v>
      </c>
      <c r="B1196" s="28" t="s">
        <v>4</v>
      </c>
      <c r="C1196" s="167">
        <f t="shared" si="73"/>
        <v>803.4</v>
      </c>
      <c r="D1196" s="167">
        <f t="shared" si="73"/>
        <v>699.88499999999999</v>
      </c>
      <c r="E1196" s="167">
        <f t="shared" si="73"/>
        <v>604.09500000000003</v>
      </c>
      <c r="F1196" s="167">
        <f t="shared" si="73"/>
        <v>418.18</v>
      </c>
      <c r="G1196" s="167">
        <f t="shared" si="73"/>
        <v>230.20500000000001</v>
      </c>
      <c r="H1196" s="167">
        <f t="shared" si="73"/>
        <v>136.99</v>
      </c>
      <c r="I1196" s="167">
        <f t="shared" si="73"/>
        <v>80.34</v>
      </c>
    </row>
    <row r="1197" spans="1:9" hidden="1" x14ac:dyDescent="0.15">
      <c r="A1197" s="25">
        <v>2</v>
      </c>
      <c r="B1197" s="28" t="s">
        <v>1</v>
      </c>
      <c r="C1197" s="167">
        <f t="shared" si="73"/>
        <v>949.66</v>
      </c>
      <c r="D1197" s="167">
        <f t="shared" si="73"/>
        <v>827.09</v>
      </c>
      <c r="E1197" s="167">
        <f t="shared" si="73"/>
        <v>713.79</v>
      </c>
      <c r="F1197" s="167">
        <f t="shared" si="73"/>
        <v>494.91500000000002</v>
      </c>
      <c r="G1197" s="167">
        <f t="shared" si="73"/>
        <v>271.92</v>
      </c>
      <c r="H1197" s="167">
        <f t="shared" si="73"/>
        <v>162.22499999999999</v>
      </c>
      <c r="I1197" s="167">
        <f t="shared" si="73"/>
        <v>94.76</v>
      </c>
    </row>
    <row r="1198" spans="1:9" ht="14" hidden="1" thickBot="1" x14ac:dyDescent="0.2">
      <c r="A1198" s="29">
        <v>3</v>
      </c>
      <c r="B1198" s="30" t="s">
        <v>5</v>
      </c>
      <c r="C1198" s="167">
        <f t="shared" ref="C1198:I1198" si="74">C985*$M$3</f>
        <v>1314.7950000000001</v>
      </c>
      <c r="D1198" s="167">
        <f t="shared" si="74"/>
        <v>1144.845</v>
      </c>
      <c r="E1198" s="167">
        <f t="shared" si="74"/>
        <v>988.80000000000007</v>
      </c>
      <c r="F1198" s="167">
        <f t="shared" si="74"/>
        <v>684.95</v>
      </c>
      <c r="G1198" s="167">
        <f t="shared" si="74"/>
        <v>376.98</v>
      </c>
      <c r="H1198" s="167">
        <f t="shared" si="74"/>
        <v>224.54</v>
      </c>
      <c r="I1198" s="167">
        <f t="shared" si="74"/>
        <v>131.84</v>
      </c>
    </row>
  </sheetData>
  <sheetProtection algorithmName="SHA-512" hashValue="9btbeJOO3wOW8NBOtu7S3c2+KJ1ZM2K7I1pxxjym/wJJNFSyrRWAiy9zH9dZZf+TP0wQZcxOevHZ4ZM86LMAGQ==" saltValue="gSdKLBCLq4AybkwJMD7kLg==" spinCount="100000" sheet="1" objects="1" scenarios="1"/>
  <mergeCells count="68">
    <mergeCell ref="A74:B74"/>
    <mergeCell ref="C74:G74"/>
    <mergeCell ref="A2:G2"/>
    <mergeCell ref="A3:G3"/>
    <mergeCell ref="A4:B4"/>
    <mergeCell ref="C4:G4"/>
    <mergeCell ref="A73:G73"/>
    <mergeCell ref="A357:B357"/>
    <mergeCell ref="C357:G357"/>
    <mergeCell ref="A143:G143"/>
    <mergeCell ref="A144:G144"/>
    <mergeCell ref="A145:B145"/>
    <mergeCell ref="C145:G145"/>
    <mergeCell ref="A214:G214"/>
    <mergeCell ref="A215:B215"/>
    <mergeCell ref="C215:G215"/>
    <mergeCell ref="A285:G285"/>
    <mergeCell ref="A286:G286"/>
    <mergeCell ref="A287:B287"/>
    <mergeCell ref="C287:G287"/>
    <mergeCell ref="A356:G356"/>
    <mergeCell ref="A561:G561"/>
    <mergeCell ref="A426:G426"/>
    <mergeCell ref="A427:G427"/>
    <mergeCell ref="A428:B428"/>
    <mergeCell ref="C428:G428"/>
    <mergeCell ref="A458:G458"/>
    <mergeCell ref="A459:B459"/>
    <mergeCell ref="C459:G459"/>
    <mergeCell ref="A489:G489"/>
    <mergeCell ref="A490:G490"/>
    <mergeCell ref="A491:B491"/>
    <mergeCell ref="C491:G491"/>
    <mergeCell ref="A560:G560"/>
    <mergeCell ref="A774:G774"/>
    <mergeCell ref="A562:B562"/>
    <mergeCell ref="C562:G562"/>
    <mergeCell ref="A631:G631"/>
    <mergeCell ref="A632:G632"/>
    <mergeCell ref="A633:B633"/>
    <mergeCell ref="C633:G633"/>
    <mergeCell ref="A702:G702"/>
    <mergeCell ref="A703:G703"/>
    <mergeCell ref="A704:B704"/>
    <mergeCell ref="C704:G704"/>
    <mergeCell ref="A773:G773"/>
    <mergeCell ref="A988:G988"/>
    <mergeCell ref="A775:B775"/>
    <mergeCell ref="C775:G775"/>
    <mergeCell ref="A844:G844"/>
    <mergeCell ref="A845:G845"/>
    <mergeCell ref="A846:B846"/>
    <mergeCell ref="C846:G846"/>
    <mergeCell ref="A916:G916"/>
    <mergeCell ref="A917:G917"/>
    <mergeCell ref="A918:B918"/>
    <mergeCell ref="C918:G918"/>
    <mergeCell ref="A987:G987"/>
    <mergeCell ref="A1129:G1129"/>
    <mergeCell ref="A1130:G1130"/>
    <mergeCell ref="A1131:B1131"/>
    <mergeCell ref="C1131:G1131"/>
    <mergeCell ref="A989:B989"/>
    <mergeCell ref="C989:G989"/>
    <mergeCell ref="A1058:G1058"/>
    <mergeCell ref="A1059:G1059"/>
    <mergeCell ref="A1060:B1060"/>
    <mergeCell ref="C1060:G1060"/>
  </mergeCells>
  <pageMargins left="0.74803149606299213" right="0.74803149606299213" top="0.98425196850393704" bottom="0.98425196850393704" header="0.51181102362204722" footer="0.51181102362204722"/>
  <pageSetup paperSize="9" scale="10" orientation="landscape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3">
    <pageSetUpPr fitToPage="1"/>
  </sheetPr>
  <dimension ref="A1:X622"/>
  <sheetViews>
    <sheetView showGridLines="0" topLeftCell="A1048576" workbookViewId="0">
      <selection sqref="A1:XFD1048576"/>
    </sheetView>
  </sheetViews>
  <sheetFormatPr baseColWidth="10" defaultColWidth="8.83203125" defaultRowHeight="13" zeroHeight="1" x14ac:dyDescent="0.15"/>
  <cols>
    <col min="1" max="1" width="3.6640625" style="33" customWidth="1"/>
    <col min="2" max="2" width="20.6640625" style="33" customWidth="1"/>
    <col min="3" max="8" width="15.6640625" style="34" customWidth="1"/>
    <col min="9" max="20" width="15.6640625" style="33" customWidth="1"/>
    <col min="21" max="23" width="8.83203125" style="33" customWidth="1"/>
    <col min="24" max="24" width="14.1640625" style="33" customWidth="1"/>
    <col min="25" max="16384" width="8.83203125" style="33"/>
  </cols>
  <sheetData>
    <row r="1" spans="1:15" ht="14" hidden="1" thickBot="1" x14ac:dyDescent="0.2"/>
    <row r="2" spans="1:15" ht="18" hidden="1" x14ac:dyDescent="0.2">
      <c r="A2" s="463" t="s">
        <v>82</v>
      </c>
      <c r="B2" s="464"/>
      <c r="C2" s="464"/>
      <c r="D2" s="464"/>
      <c r="E2" s="464"/>
      <c r="F2" s="464"/>
      <c r="G2" s="464"/>
      <c r="H2" s="475"/>
      <c r="J2" s="33" t="s">
        <v>83</v>
      </c>
      <c r="L2" s="33">
        <v>0.53</v>
      </c>
    </row>
    <row r="3" spans="1:15" ht="18" hidden="1" x14ac:dyDescent="0.2">
      <c r="A3" s="466" t="s">
        <v>12</v>
      </c>
      <c r="B3" s="467"/>
      <c r="C3" s="467"/>
      <c r="D3" s="467"/>
      <c r="E3" s="467"/>
      <c r="F3" s="467"/>
      <c r="G3" s="467"/>
      <c r="H3" s="476"/>
      <c r="J3" s="195" t="s">
        <v>184</v>
      </c>
      <c r="K3" s="195"/>
      <c r="L3" s="195">
        <v>0.27500000000000002</v>
      </c>
    </row>
    <row r="4" spans="1:15" ht="16" hidden="1" x14ac:dyDescent="0.2">
      <c r="A4" s="461" t="s">
        <v>0</v>
      </c>
      <c r="B4" s="462"/>
      <c r="C4" s="462"/>
      <c r="D4" s="462"/>
      <c r="E4" s="462"/>
      <c r="F4" s="462"/>
      <c r="G4" s="462"/>
      <c r="H4" s="256"/>
      <c r="J4" s="195" t="s">
        <v>35</v>
      </c>
      <c r="K4" s="195"/>
      <c r="L4" s="112">
        <v>9.3333330000000006E-2</v>
      </c>
    </row>
    <row r="5" spans="1:15" hidden="1" x14ac:dyDescent="0.15">
      <c r="A5" s="35" t="s">
        <v>2</v>
      </c>
      <c r="B5" s="36" t="s">
        <v>2</v>
      </c>
      <c r="C5" s="254" t="s">
        <v>84</v>
      </c>
      <c r="D5" s="254" t="s">
        <v>85</v>
      </c>
      <c r="E5" s="254" t="s">
        <v>86</v>
      </c>
      <c r="F5" s="254" t="s">
        <v>87</v>
      </c>
      <c r="G5" s="254" t="s">
        <v>88</v>
      </c>
      <c r="H5" s="256" t="s">
        <v>89</v>
      </c>
    </row>
    <row r="6" spans="1:15" ht="14" hidden="1" x14ac:dyDescent="0.15">
      <c r="A6" s="35">
        <v>18</v>
      </c>
      <c r="B6" s="37" t="s">
        <v>90</v>
      </c>
      <c r="C6" s="38"/>
      <c r="D6" s="39"/>
      <c r="E6" s="39"/>
      <c r="F6" s="39"/>
      <c r="G6" s="39"/>
      <c r="H6" s="39"/>
      <c r="J6" s="40"/>
      <c r="K6" s="40"/>
      <c r="L6" s="40"/>
      <c r="M6" s="40"/>
      <c r="N6" s="40"/>
      <c r="O6" s="40"/>
    </row>
    <row r="7" spans="1:15" ht="14" hidden="1" x14ac:dyDescent="0.15">
      <c r="A7" s="35">
        <v>25</v>
      </c>
      <c r="B7" s="37" t="s">
        <v>91</v>
      </c>
      <c r="C7" s="38"/>
      <c r="D7" s="39"/>
      <c r="E7" s="39"/>
      <c r="F7" s="39"/>
      <c r="G7" s="39"/>
      <c r="H7" s="39"/>
      <c r="J7" s="40"/>
      <c r="K7" s="40"/>
      <c r="L7" s="40"/>
      <c r="M7" s="40"/>
      <c r="N7" s="40"/>
      <c r="O7" s="40"/>
    </row>
    <row r="8" spans="1:15" ht="14" hidden="1" x14ac:dyDescent="0.15">
      <c r="A8" s="35">
        <v>30</v>
      </c>
      <c r="B8" s="37" t="s">
        <v>92</v>
      </c>
      <c r="C8" s="38"/>
      <c r="D8" s="39"/>
      <c r="E8" s="39"/>
      <c r="F8" s="39"/>
      <c r="G8" s="39"/>
      <c r="H8" s="39"/>
      <c r="J8" s="40"/>
      <c r="K8" s="40"/>
      <c r="L8" s="40"/>
      <c r="M8" s="40"/>
      <c r="N8" s="40"/>
      <c r="O8" s="40"/>
    </row>
    <row r="9" spans="1:15" ht="14" hidden="1" x14ac:dyDescent="0.15">
      <c r="A9" s="35">
        <v>35</v>
      </c>
      <c r="B9" s="37" t="s">
        <v>93</v>
      </c>
      <c r="C9" s="38"/>
      <c r="D9" s="39"/>
      <c r="E9" s="39"/>
      <c r="F9" s="39"/>
      <c r="G9" s="39"/>
      <c r="H9" s="39"/>
      <c r="J9" s="40"/>
      <c r="K9" s="40"/>
      <c r="L9" s="40"/>
      <c r="M9" s="40"/>
      <c r="N9" s="40"/>
      <c r="O9" s="40"/>
    </row>
    <row r="10" spans="1:15" ht="14" hidden="1" x14ac:dyDescent="0.15">
      <c r="A10" s="35">
        <v>40</v>
      </c>
      <c r="B10" s="37" t="s">
        <v>94</v>
      </c>
      <c r="C10" s="38"/>
      <c r="D10" s="39"/>
      <c r="E10" s="39"/>
      <c r="F10" s="39"/>
      <c r="G10" s="39"/>
      <c r="H10" s="39"/>
      <c r="J10" s="40"/>
      <c r="K10" s="40"/>
      <c r="L10" s="40"/>
      <c r="M10" s="40"/>
      <c r="N10" s="40"/>
      <c r="O10" s="40"/>
    </row>
    <row r="11" spans="1:15" ht="14" hidden="1" x14ac:dyDescent="0.15">
      <c r="A11" s="35">
        <v>45</v>
      </c>
      <c r="B11" s="37" t="s">
        <v>95</v>
      </c>
      <c r="C11" s="38"/>
      <c r="D11" s="39"/>
      <c r="E11" s="39"/>
      <c r="F11" s="39"/>
      <c r="G11" s="39"/>
      <c r="H11" s="39"/>
      <c r="J11" s="40"/>
      <c r="K11" s="40"/>
      <c r="L11" s="40"/>
      <c r="M11" s="40"/>
      <c r="N11" s="40"/>
      <c r="O11" s="40"/>
    </row>
    <row r="12" spans="1:15" ht="14" hidden="1" x14ac:dyDescent="0.15">
      <c r="A12" s="35">
        <v>50</v>
      </c>
      <c r="B12" s="37" t="s">
        <v>96</v>
      </c>
      <c r="C12" s="38"/>
      <c r="D12" s="39"/>
      <c r="E12" s="39"/>
      <c r="F12" s="39"/>
      <c r="G12" s="39"/>
      <c r="H12" s="39"/>
      <c r="J12" s="40"/>
      <c r="K12" s="40"/>
      <c r="L12" s="40"/>
      <c r="M12" s="40"/>
      <c r="N12" s="40"/>
      <c r="O12" s="40"/>
    </row>
    <row r="13" spans="1:15" ht="14" hidden="1" x14ac:dyDescent="0.15">
      <c r="A13" s="35">
        <v>55</v>
      </c>
      <c r="B13" s="37" t="s">
        <v>97</v>
      </c>
      <c r="C13" s="38"/>
      <c r="D13" s="39"/>
      <c r="E13" s="39"/>
      <c r="F13" s="39"/>
      <c r="G13" s="39"/>
      <c r="H13" s="39"/>
      <c r="J13" s="40"/>
      <c r="K13" s="40"/>
      <c r="L13" s="40"/>
      <c r="M13" s="40"/>
      <c r="N13" s="40"/>
      <c r="O13" s="40"/>
    </row>
    <row r="14" spans="1:15" ht="14" hidden="1" x14ac:dyDescent="0.15">
      <c r="A14" s="35">
        <v>60</v>
      </c>
      <c r="B14" s="37"/>
      <c r="C14" s="38"/>
      <c r="D14" s="39"/>
      <c r="E14" s="39"/>
      <c r="F14" s="39"/>
      <c r="G14" s="39"/>
      <c r="H14" s="39"/>
      <c r="J14" s="40"/>
      <c r="K14" s="40"/>
      <c r="L14" s="40"/>
      <c r="M14" s="40"/>
      <c r="N14" s="40"/>
      <c r="O14" s="40"/>
    </row>
    <row r="15" spans="1:15" ht="14" hidden="1" x14ac:dyDescent="0.15">
      <c r="A15" s="35">
        <v>61</v>
      </c>
      <c r="B15" s="37"/>
      <c r="C15" s="38"/>
      <c r="D15" s="39"/>
      <c r="E15" s="39"/>
      <c r="F15" s="39"/>
      <c r="G15" s="39"/>
      <c r="H15" s="39"/>
      <c r="J15" s="40"/>
      <c r="K15" s="40"/>
      <c r="L15" s="40"/>
      <c r="M15" s="40"/>
      <c r="N15" s="40"/>
      <c r="O15" s="40"/>
    </row>
    <row r="16" spans="1:15" ht="14" hidden="1" x14ac:dyDescent="0.15">
      <c r="A16" s="35">
        <v>62</v>
      </c>
      <c r="B16" s="37"/>
      <c r="C16" s="38"/>
      <c r="D16" s="39"/>
      <c r="E16" s="39"/>
      <c r="F16" s="39"/>
      <c r="G16" s="39"/>
      <c r="H16" s="39"/>
      <c r="J16" s="40"/>
      <c r="K16" s="40"/>
      <c r="L16" s="40"/>
      <c r="M16" s="40"/>
      <c r="N16" s="40"/>
      <c r="O16" s="40"/>
    </row>
    <row r="17" spans="1:15" ht="14" hidden="1" x14ac:dyDescent="0.15">
      <c r="A17" s="35">
        <v>63</v>
      </c>
      <c r="B17" s="37"/>
      <c r="C17" s="38"/>
      <c r="D17" s="39"/>
      <c r="E17" s="39"/>
      <c r="F17" s="39"/>
      <c r="G17" s="39"/>
      <c r="H17" s="39"/>
      <c r="J17" s="40"/>
      <c r="K17" s="40"/>
      <c r="L17" s="40"/>
      <c r="M17" s="40"/>
      <c r="N17" s="40"/>
      <c r="O17" s="40"/>
    </row>
    <row r="18" spans="1:15" ht="14" hidden="1" x14ac:dyDescent="0.15">
      <c r="A18" s="35">
        <v>64</v>
      </c>
      <c r="B18" s="37"/>
      <c r="C18" s="38"/>
      <c r="D18" s="39"/>
      <c r="E18" s="39"/>
      <c r="F18" s="39"/>
      <c r="G18" s="39"/>
      <c r="H18" s="39"/>
      <c r="J18" s="40"/>
      <c r="K18" s="40"/>
      <c r="L18" s="40"/>
      <c r="M18" s="40"/>
      <c r="N18" s="40"/>
      <c r="O18" s="40"/>
    </row>
    <row r="19" spans="1:15" ht="14" hidden="1" x14ac:dyDescent="0.15">
      <c r="A19" s="35">
        <v>65</v>
      </c>
      <c r="B19" s="37"/>
      <c r="C19" s="38"/>
      <c r="D19" s="39"/>
      <c r="E19" s="39"/>
      <c r="F19" s="39"/>
      <c r="G19" s="39"/>
      <c r="H19" s="39"/>
      <c r="J19" s="40"/>
      <c r="K19" s="40"/>
      <c r="L19" s="40"/>
      <c r="M19" s="40"/>
      <c r="N19" s="40"/>
      <c r="O19" s="40"/>
    </row>
    <row r="20" spans="1:15" ht="14" hidden="1" x14ac:dyDescent="0.15">
      <c r="A20" s="35">
        <v>66</v>
      </c>
      <c r="B20" s="37"/>
      <c r="C20" s="38"/>
      <c r="D20" s="39"/>
      <c r="E20" s="39"/>
      <c r="F20" s="39"/>
      <c r="G20" s="39"/>
      <c r="H20" s="39"/>
      <c r="J20" s="40"/>
      <c r="K20" s="40"/>
      <c r="L20" s="40"/>
      <c r="M20" s="40"/>
      <c r="N20" s="40"/>
      <c r="O20" s="40"/>
    </row>
    <row r="21" spans="1:15" ht="14" hidden="1" x14ac:dyDescent="0.15">
      <c r="A21" s="35">
        <v>67</v>
      </c>
      <c r="B21" s="37"/>
      <c r="C21" s="38"/>
      <c r="D21" s="39"/>
      <c r="E21" s="39"/>
      <c r="F21" s="39"/>
      <c r="G21" s="39"/>
      <c r="H21" s="39"/>
      <c r="J21" s="40"/>
      <c r="K21" s="40"/>
      <c r="L21" s="40"/>
      <c r="M21" s="40"/>
      <c r="N21" s="40"/>
      <c r="O21" s="40"/>
    </row>
    <row r="22" spans="1:15" ht="14" hidden="1" x14ac:dyDescent="0.15">
      <c r="A22" s="35">
        <v>68</v>
      </c>
      <c r="B22" s="37"/>
      <c r="C22" s="38"/>
      <c r="D22" s="39"/>
      <c r="E22" s="39"/>
      <c r="F22" s="39"/>
      <c r="G22" s="39"/>
      <c r="H22" s="39"/>
      <c r="J22" s="40"/>
      <c r="K22" s="40"/>
      <c r="L22" s="40"/>
      <c r="M22" s="40"/>
      <c r="N22" s="40"/>
      <c r="O22" s="40"/>
    </row>
    <row r="23" spans="1:15" ht="14" hidden="1" x14ac:dyDescent="0.15">
      <c r="A23" s="35">
        <v>69</v>
      </c>
      <c r="B23" s="37"/>
      <c r="C23" s="38"/>
      <c r="D23" s="39"/>
      <c r="E23" s="39"/>
      <c r="F23" s="39"/>
      <c r="G23" s="39"/>
      <c r="H23" s="39"/>
      <c r="J23" s="40"/>
      <c r="K23" s="40"/>
      <c r="L23" s="40"/>
      <c r="M23" s="40"/>
      <c r="N23" s="40"/>
      <c r="O23" s="40"/>
    </row>
    <row r="24" spans="1:15" ht="14" hidden="1" x14ac:dyDescent="0.15">
      <c r="A24" s="35">
        <v>70</v>
      </c>
      <c r="B24" s="37"/>
      <c r="C24" s="38"/>
      <c r="D24" s="39"/>
      <c r="E24" s="39"/>
      <c r="F24" s="39"/>
      <c r="G24" s="39"/>
      <c r="H24" s="39"/>
      <c r="J24" s="40"/>
      <c r="K24" s="40"/>
      <c r="L24" s="40"/>
      <c r="M24" s="40"/>
      <c r="N24" s="40"/>
      <c r="O24" s="40"/>
    </row>
    <row r="25" spans="1:15" ht="14" hidden="1" x14ac:dyDescent="0.15">
      <c r="A25" s="35">
        <v>71</v>
      </c>
      <c r="B25" s="37"/>
      <c r="C25" s="38"/>
      <c r="D25" s="39"/>
      <c r="E25" s="39"/>
      <c r="F25" s="39"/>
      <c r="G25" s="39"/>
      <c r="H25" s="39"/>
      <c r="J25" s="40"/>
      <c r="K25" s="40"/>
      <c r="L25" s="40"/>
      <c r="M25" s="40"/>
      <c r="N25" s="40"/>
      <c r="O25" s="40"/>
    </row>
    <row r="26" spans="1:15" ht="14" hidden="1" x14ac:dyDescent="0.15">
      <c r="A26" s="35">
        <v>72</v>
      </c>
      <c r="B26" s="37"/>
      <c r="C26" s="38"/>
      <c r="D26" s="39"/>
      <c r="E26" s="39"/>
      <c r="F26" s="39"/>
      <c r="G26" s="39"/>
      <c r="H26" s="39"/>
      <c r="J26" s="40"/>
      <c r="K26" s="40"/>
      <c r="L26" s="40"/>
      <c r="M26" s="40"/>
      <c r="N26" s="40"/>
      <c r="O26" s="40"/>
    </row>
    <row r="27" spans="1:15" ht="14" hidden="1" x14ac:dyDescent="0.15">
      <c r="A27" s="35">
        <v>73</v>
      </c>
      <c r="B27" s="37"/>
      <c r="C27" s="38"/>
      <c r="D27" s="39"/>
      <c r="E27" s="39"/>
      <c r="F27" s="39"/>
      <c r="G27" s="39"/>
      <c r="H27" s="39"/>
      <c r="J27" s="40"/>
      <c r="K27" s="40"/>
      <c r="L27" s="40"/>
      <c r="M27" s="40"/>
      <c r="N27" s="40"/>
      <c r="O27" s="40"/>
    </row>
    <row r="28" spans="1:15" ht="14" hidden="1" x14ac:dyDescent="0.15">
      <c r="A28" s="35">
        <v>74</v>
      </c>
      <c r="B28" s="37"/>
      <c r="C28" s="38"/>
      <c r="D28" s="39"/>
      <c r="E28" s="39"/>
      <c r="F28" s="39"/>
      <c r="G28" s="39"/>
      <c r="H28" s="39"/>
      <c r="J28" s="40"/>
      <c r="K28" s="40"/>
      <c r="L28" s="40"/>
      <c r="M28" s="40"/>
      <c r="N28" s="40"/>
      <c r="O28" s="40"/>
    </row>
    <row r="29" spans="1:15" ht="14" hidden="1" x14ac:dyDescent="0.15">
      <c r="A29" s="35">
        <v>75</v>
      </c>
      <c r="B29" s="37" t="s">
        <v>3</v>
      </c>
      <c r="C29" s="38"/>
      <c r="D29" s="39"/>
      <c r="E29" s="39"/>
      <c r="F29" s="39"/>
      <c r="G29" s="39"/>
      <c r="H29" s="39"/>
      <c r="J29" s="40"/>
      <c r="K29" s="40"/>
      <c r="L29" s="40"/>
      <c r="M29" s="40"/>
      <c r="N29" s="40"/>
      <c r="O29" s="40"/>
    </row>
    <row r="30" spans="1:15" ht="14" hidden="1" x14ac:dyDescent="0.15">
      <c r="A30" s="35">
        <v>1</v>
      </c>
      <c r="B30" s="37" t="s">
        <v>4</v>
      </c>
      <c r="C30" s="41"/>
      <c r="D30" s="42"/>
      <c r="E30" s="42"/>
      <c r="F30" s="42"/>
      <c r="G30" s="42"/>
      <c r="H30" s="42"/>
      <c r="J30" s="40"/>
      <c r="K30" s="40"/>
      <c r="L30" s="40"/>
      <c r="M30" s="40"/>
      <c r="N30" s="40"/>
      <c r="O30" s="40"/>
    </row>
    <row r="31" spans="1:15" ht="14" hidden="1" x14ac:dyDescent="0.15">
      <c r="A31" s="35">
        <v>2</v>
      </c>
      <c r="B31" s="37" t="s">
        <v>1</v>
      </c>
      <c r="C31" s="38"/>
      <c r="D31" s="39"/>
      <c r="E31" s="39"/>
      <c r="F31" s="39"/>
      <c r="G31" s="39"/>
      <c r="H31" s="39"/>
      <c r="J31" s="40"/>
      <c r="K31" s="40"/>
      <c r="L31" s="40"/>
      <c r="M31" s="40"/>
      <c r="N31" s="40"/>
      <c r="O31" s="40"/>
    </row>
    <row r="32" spans="1:15" ht="14" hidden="1" x14ac:dyDescent="0.15">
      <c r="A32" s="35">
        <v>3</v>
      </c>
      <c r="B32" s="37" t="s">
        <v>5</v>
      </c>
      <c r="C32" s="38"/>
      <c r="D32" s="39"/>
      <c r="E32" s="39"/>
      <c r="F32" s="39"/>
      <c r="G32" s="39"/>
      <c r="H32" s="39"/>
      <c r="J32" s="40"/>
      <c r="K32" s="40"/>
      <c r="L32" s="40"/>
      <c r="M32" s="40"/>
      <c r="N32" s="40"/>
      <c r="O32" s="40"/>
    </row>
    <row r="33" spans="1:15" hidden="1" x14ac:dyDescent="0.15">
      <c r="A33" s="35">
        <v>1</v>
      </c>
      <c r="B33" s="37" t="s">
        <v>98</v>
      </c>
      <c r="C33" s="43">
        <v>0</v>
      </c>
      <c r="D33" s="43">
        <v>0</v>
      </c>
      <c r="E33" s="43">
        <v>0</v>
      </c>
      <c r="F33" s="43"/>
      <c r="G33" s="43"/>
      <c r="H33" s="44"/>
      <c r="J33" s="40"/>
      <c r="K33" s="40"/>
      <c r="L33" s="40"/>
      <c r="M33" s="40"/>
      <c r="N33" s="40"/>
      <c r="O33" s="40"/>
    </row>
    <row r="34" spans="1:15" hidden="1" x14ac:dyDescent="0.15">
      <c r="A34" s="35">
        <v>1</v>
      </c>
      <c r="B34" s="37" t="s">
        <v>99</v>
      </c>
      <c r="C34" s="43">
        <v>0</v>
      </c>
      <c r="D34" s="43">
        <v>0</v>
      </c>
      <c r="E34" s="43">
        <v>0</v>
      </c>
      <c r="F34" s="43">
        <v>0</v>
      </c>
      <c r="G34" s="43">
        <v>0</v>
      </c>
      <c r="H34" s="44">
        <v>0</v>
      </c>
      <c r="J34" s="40"/>
      <c r="K34" s="40"/>
      <c r="L34" s="40"/>
      <c r="M34" s="40"/>
      <c r="N34" s="40"/>
      <c r="O34" s="40"/>
    </row>
    <row r="35" spans="1:15" hidden="1" x14ac:dyDescent="0.15">
      <c r="A35" s="35"/>
      <c r="H35" s="45"/>
    </row>
    <row r="36" spans="1:15" ht="18" hidden="1" x14ac:dyDescent="0.2">
      <c r="A36" s="466" t="s">
        <v>100</v>
      </c>
      <c r="B36" s="467"/>
      <c r="C36" s="467"/>
      <c r="D36" s="467"/>
      <c r="E36" s="467"/>
      <c r="F36" s="467"/>
      <c r="G36" s="467"/>
      <c r="H36" s="468"/>
    </row>
    <row r="37" spans="1:15" hidden="1" x14ac:dyDescent="0.15">
      <c r="A37" s="461" t="s">
        <v>0</v>
      </c>
      <c r="B37" s="462"/>
      <c r="C37" s="462"/>
      <c r="D37" s="462"/>
      <c r="E37" s="462"/>
      <c r="F37" s="462"/>
      <c r="G37" s="462"/>
      <c r="H37" s="257"/>
    </row>
    <row r="38" spans="1:15" hidden="1" x14ac:dyDescent="0.15">
      <c r="A38" s="35" t="s">
        <v>2</v>
      </c>
      <c r="B38" s="36" t="s">
        <v>2</v>
      </c>
      <c r="C38" s="254" t="s">
        <v>84</v>
      </c>
      <c r="D38" s="254" t="s">
        <v>85</v>
      </c>
      <c r="E38" s="254" t="s">
        <v>86</v>
      </c>
      <c r="F38" s="254" t="s">
        <v>87</v>
      </c>
      <c r="G38" s="254" t="s">
        <v>88</v>
      </c>
      <c r="H38" s="257" t="s">
        <v>89</v>
      </c>
    </row>
    <row r="39" spans="1:15" hidden="1" x14ac:dyDescent="0.15">
      <c r="A39" s="35">
        <v>18</v>
      </c>
      <c r="B39" s="37" t="s">
        <v>90</v>
      </c>
      <c r="C39" s="43">
        <f t="shared" ref="C39:H54" si="0">+C6*$L$2</f>
        <v>0</v>
      </c>
      <c r="D39" s="43">
        <f t="shared" si="0"/>
        <v>0</v>
      </c>
      <c r="E39" s="43">
        <f t="shared" si="0"/>
        <v>0</v>
      </c>
      <c r="F39" s="43">
        <f t="shared" si="0"/>
        <v>0</v>
      </c>
      <c r="G39" s="43">
        <f t="shared" si="0"/>
        <v>0</v>
      </c>
      <c r="H39" s="46">
        <f t="shared" si="0"/>
        <v>0</v>
      </c>
    </row>
    <row r="40" spans="1:15" hidden="1" x14ac:dyDescent="0.15">
      <c r="A40" s="35">
        <v>25</v>
      </c>
      <c r="B40" s="37" t="s">
        <v>91</v>
      </c>
      <c r="C40" s="43">
        <f t="shared" si="0"/>
        <v>0</v>
      </c>
      <c r="D40" s="43">
        <f t="shared" si="0"/>
        <v>0</v>
      </c>
      <c r="E40" s="43">
        <f t="shared" si="0"/>
        <v>0</v>
      </c>
      <c r="F40" s="43">
        <f t="shared" si="0"/>
        <v>0</v>
      </c>
      <c r="G40" s="43">
        <f t="shared" si="0"/>
        <v>0</v>
      </c>
      <c r="H40" s="46">
        <f t="shared" si="0"/>
        <v>0</v>
      </c>
    </row>
    <row r="41" spans="1:15" hidden="1" x14ac:dyDescent="0.15">
      <c r="A41" s="35">
        <v>30</v>
      </c>
      <c r="B41" s="37" t="s">
        <v>92</v>
      </c>
      <c r="C41" s="43">
        <f t="shared" si="0"/>
        <v>0</v>
      </c>
      <c r="D41" s="43">
        <f t="shared" si="0"/>
        <v>0</v>
      </c>
      <c r="E41" s="43">
        <f t="shared" si="0"/>
        <v>0</v>
      </c>
      <c r="F41" s="43">
        <f t="shared" si="0"/>
        <v>0</v>
      </c>
      <c r="G41" s="43">
        <f t="shared" si="0"/>
        <v>0</v>
      </c>
      <c r="H41" s="46">
        <f t="shared" si="0"/>
        <v>0</v>
      </c>
    </row>
    <row r="42" spans="1:15" hidden="1" x14ac:dyDescent="0.15">
      <c r="A42" s="35">
        <v>35</v>
      </c>
      <c r="B42" s="37" t="s">
        <v>93</v>
      </c>
      <c r="C42" s="43">
        <f t="shared" si="0"/>
        <v>0</v>
      </c>
      <c r="D42" s="43">
        <f t="shared" si="0"/>
        <v>0</v>
      </c>
      <c r="E42" s="43">
        <f t="shared" si="0"/>
        <v>0</v>
      </c>
      <c r="F42" s="43">
        <f t="shared" si="0"/>
        <v>0</v>
      </c>
      <c r="G42" s="43">
        <f t="shared" si="0"/>
        <v>0</v>
      </c>
      <c r="H42" s="46">
        <f t="shared" si="0"/>
        <v>0</v>
      </c>
    </row>
    <row r="43" spans="1:15" hidden="1" x14ac:dyDescent="0.15">
      <c r="A43" s="35">
        <v>40</v>
      </c>
      <c r="B43" s="37" t="s">
        <v>94</v>
      </c>
      <c r="C43" s="43">
        <f t="shared" si="0"/>
        <v>0</v>
      </c>
      <c r="D43" s="43">
        <f t="shared" si="0"/>
        <v>0</v>
      </c>
      <c r="E43" s="43">
        <f t="shared" si="0"/>
        <v>0</v>
      </c>
      <c r="F43" s="43">
        <f t="shared" si="0"/>
        <v>0</v>
      </c>
      <c r="G43" s="43">
        <f t="shared" si="0"/>
        <v>0</v>
      </c>
      <c r="H43" s="46">
        <f t="shared" si="0"/>
        <v>0</v>
      </c>
    </row>
    <row r="44" spans="1:15" hidden="1" x14ac:dyDescent="0.15">
      <c r="A44" s="35">
        <v>45</v>
      </c>
      <c r="B44" s="37" t="s">
        <v>95</v>
      </c>
      <c r="C44" s="43">
        <f t="shared" si="0"/>
        <v>0</v>
      </c>
      <c r="D44" s="43">
        <f t="shared" si="0"/>
        <v>0</v>
      </c>
      <c r="E44" s="43">
        <f t="shared" si="0"/>
        <v>0</v>
      </c>
      <c r="F44" s="43">
        <f t="shared" si="0"/>
        <v>0</v>
      </c>
      <c r="G44" s="43">
        <f t="shared" si="0"/>
        <v>0</v>
      </c>
      <c r="H44" s="46">
        <f t="shared" si="0"/>
        <v>0</v>
      </c>
    </row>
    <row r="45" spans="1:15" hidden="1" x14ac:dyDescent="0.15">
      <c r="A45" s="35">
        <v>50</v>
      </c>
      <c r="B45" s="37" t="s">
        <v>96</v>
      </c>
      <c r="C45" s="43">
        <f t="shared" si="0"/>
        <v>0</v>
      </c>
      <c r="D45" s="43">
        <f t="shared" si="0"/>
        <v>0</v>
      </c>
      <c r="E45" s="43">
        <f t="shared" si="0"/>
        <v>0</v>
      </c>
      <c r="F45" s="43">
        <f t="shared" si="0"/>
        <v>0</v>
      </c>
      <c r="G45" s="43">
        <f t="shared" si="0"/>
        <v>0</v>
      </c>
      <c r="H45" s="46">
        <f t="shared" si="0"/>
        <v>0</v>
      </c>
    </row>
    <row r="46" spans="1:15" hidden="1" x14ac:dyDescent="0.15">
      <c r="A46" s="35">
        <v>55</v>
      </c>
      <c r="B46" s="37" t="s">
        <v>97</v>
      </c>
      <c r="C46" s="43">
        <f t="shared" si="0"/>
        <v>0</v>
      </c>
      <c r="D46" s="43">
        <f t="shared" si="0"/>
        <v>0</v>
      </c>
      <c r="E46" s="43">
        <f t="shared" si="0"/>
        <v>0</v>
      </c>
      <c r="F46" s="43">
        <f t="shared" si="0"/>
        <v>0</v>
      </c>
      <c r="G46" s="43">
        <f t="shared" si="0"/>
        <v>0</v>
      </c>
      <c r="H46" s="46">
        <f t="shared" si="0"/>
        <v>0</v>
      </c>
    </row>
    <row r="47" spans="1:15" hidden="1" x14ac:dyDescent="0.15">
      <c r="A47" s="35">
        <v>60</v>
      </c>
      <c r="B47" s="37"/>
      <c r="C47" s="43">
        <f t="shared" si="0"/>
        <v>0</v>
      </c>
      <c r="D47" s="43">
        <f t="shared" si="0"/>
        <v>0</v>
      </c>
      <c r="E47" s="43">
        <f t="shared" si="0"/>
        <v>0</v>
      </c>
      <c r="F47" s="43">
        <f t="shared" si="0"/>
        <v>0</v>
      </c>
      <c r="G47" s="43">
        <f t="shared" si="0"/>
        <v>0</v>
      </c>
      <c r="H47" s="46">
        <f t="shared" si="0"/>
        <v>0</v>
      </c>
    </row>
    <row r="48" spans="1:15" hidden="1" x14ac:dyDescent="0.15">
      <c r="A48" s="35">
        <v>61</v>
      </c>
      <c r="B48" s="37"/>
      <c r="C48" s="43">
        <f t="shared" si="0"/>
        <v>0</v>
      </c>
      <c r="D48" s="43">
        <f t="shared" si="0"/>
        <v>0</v>
      </c>
      <c r="E48" s="43">
        <f t="shared" si="0"/>
        <v>0</v>
      </c>
      <c r="F48" s="43">
        <f t="shared" si="0"/>
        <v>0</v>
      </c>
      <c r="G48" s="43">
        <f t="shared" si="0"/>
        <v>0</v>
      </c>
      <c r="H48" s="46">
        <f t="shared" si="0"/>
        <v>0</v>
      </c>
    </row>
    <row r="49" spans="1:8" hidden="1" x14ac:dyDescent="0.15">
      <c r="A49" s="35">
        <v>62</v>
      </c>
      <c r="B49" s="37"/>
      <c r="C49" s="43">
        <f t="shared" si="0"/>
        <v>0</v>
      </c>
      <c r="D49" s="43">
        <f t="shared" si="0"/>
        <v>0</v>
      </c>
      <c r="E49" s="43">
        <f t="shared" si="0"/>
        <v>0</v>
      </c>
      <c r="F49" s="43">
        <f t="shared" si="0"/>
        <v>0</v>
      </c>
      <c r="G49" s="43">
        <f t="shared" si="0"/>
        <v>0</v>
      </c>
      <c r="H49" s="46">
        <f t="shared" si="0"/>
        <v>0</v>
      </c>
    </row>
    <row r="50" spans="1:8" hidden="1" x14ac:dyDescent="0.15">
      <c r="A50" s="35">
        <v>63</v>
      </c>
      <c r="B50" s="37"/>
      <c r="C50" s="43">
        <f t="shared" si="0"/>
        <v>0</v>
      </c>
      <c r="D50" s="43">
        <f t="shared" si="0"/>
        <v>0</v>
      </c>
      <c r="E50" s="43">
        <f t="shared" si="0"/>
        <v>0</v>
      </c>
      <c r="F50" s="43">
        <f t="shared" si="0"/>
        <v>0</v>
      </c>
      <c r="G50" s="43">
        <f t="shared" si="0"/>
        <v>0</v>
      </c>
      <c r="H50" s="46">
        <f t="shared" si="0"/>
        <v>0</v>
      </c>
    </row>
    <row r="51" spans="1:8" hidden="1" x14ac:dyDescent="0.15">
      <c r="A51" s="35">
        <v>64</v>
      </c>
      <c r="B51" s="37"/>
      <c r="C51" s="43">
        <f t="shared" si="0"/>
        <v>0</v>
      </c>
      <c r="D51" s="43">
        <f t="shared" si="0"/>
        <v>0</v>
      </c>
      <c r="E51" s="43">
        <f t="shared" si="0"/>
        <v>0</v>
      </c>
      <c r="F51" s="43">
        <f t="shared" si="0"/>
        <v>0</v>
      </c>
      <c r="G51" s="43">
        <f t="shared" si="0"/>
        <v>0</v>
      </c>
      <c r="H51" s="46">
        <f t="shared" si="0"/>
        <v>0</v>
      </c>
    </row>
    <row r="52" spans="1:8" hidden="1" x14ac:dyDescent="0.15">
      <c r="A52" s="35">
        <v>65</v>
      </c>
      <c r="B52" s="37"/>
      <c r="C52" s="43">
        <f t="shared" si="0"/>
        <v>0</v>
      </c>
      <c r="D52" s="43">
        <f t="shared" si="0"/>
        <v>0</v>
      </c>
      <c r="E52" s="43">
        <f t="shared" si="0"/>
        <v>0</v>
      </c>
      <c r="F52" s="43">
        <f t="shared" si="0"/>
        <v>0</v>
      </c>
      <c r="G52" s="43">
        <f t="shared" si="0"/>
        <v>0</v>
      </c>
      <c r="H52" s="46">
        <f t="shared" si="0"/>
        <v>0</v>
      </c>
    </row>
    <row r="53" spans="1:8" hidden="1" x14ac:dyDescent="0.15">
      <c r="A53" s="35">
        <v>66</v>
      </c>
      <c r="B53" s="37"/>
      <c r="C53" s="43">
        <f t="shared" si="0"/>
        <v>0</v>
      </c>
      <c r="D53" s="43">
        <f t="shared" si="0"/>
        <v>0</v>
      </c>
      <c r="E53" s="43">
        <f t="shared" si="0"/>
        <v>0</v>
      </c>
      <c r="F53" s="43">
        <f t="shared" si="0"/>
        <v>0</v>
      </c>
      <c r="G53" s="43">
        <f t="shared" si="0"/>
        <v>0</v>
      </c>
      <c r="H53" s="46">
        <f t="shared" si="0"/>
        <v>0</v>
      </c>
    </row>
    <row r="54" spans="1:8" hidden="1" x14ac:dyDescent="0.15">
      <c r="A54" s="35">
        <v>67</v>
      </c>
      <c r="B54" s="37"/>
      <c r="C54" s="43">
        <f t="shared" si="0"/>
        <v>0</v>
      </c>
      <c r="D54" s="43">
        <f t="shared" si="0"/>
        <v>0</v>
      </c>
      <c r="E54" s="43">
        <f t="shared" si="0"/>
        <v>0</v>
      </c>
      <c r="F54" s="43">
        <f t="shared" si="0"/>
        <v>0</v>
      </c>
      <c r="G54" s="43">
        <f t="shared" si="0"/>
        <v>0</v>
      </c>
      <c r="H54" s="46">
        <f t="shared" si="0"/>
        <v>0</v>
      </c>
    </row>
    <row r="55" spans="1:8" hidden="1" x14ac:dyDescent="0.15">
      <c r="A55" s="35">
        <v>68</v>
      </c>
      <c r="B55" s="37"/>
      <c r="C55" s="43">
        <f t="shared" ref="C55:H67" si="1">+C22*$L$2</f>
        <v>0</v>
      </c>
      <c r="D55" s="43">
        <f t="shared" si="1"/>
        <v>0</v>
      </c>
      <c r="E55" s="43">
        <f t="shared" si="1"/>
        <v>0</v>
      </c>
      <c r="F55" s="43">
        <f t="shared" si="1"/>
        <v>0</v>
      </c>
      <c r="G55" s="43">
        <f t="shared" si="1"/>
        <v>0</v>
      </c>
      <c r="H55" s="46">
        <f t="shared" si="1"/>
        <v>0</v>
      </c>
    </row>
    <row r="56" spans="1:8" hidden="1" x14ac:dyDescent="0.15">
      <c r="A56" s="35">
        <v>69</v>
      </c>
      <c r="B56" s="37"/>
      <c r="C56" s="43">
        <f t="shared" si="1"/>
        <v>0</v>
      </c>
      <c r="D56" s="43">
        <f t="shared" si="1"/>
        <v>0</v>
      </c>
      <c r="E56" s="43">
        <f t="shared" si="1"/>
        <v>0</v>
      </c>
      <c r="F56" s="43">
        <f t="shared" si="1"/>
        <v>0</v>
      </c>
      <c r="G56" s="43">
        <f t="shared" si="1"/>
        <v>0</v>
      </c>
      <c r="H56" s="46">
        <f t="shared" si="1"/>
        <v>0</v>
      </c>
    </row>
    <row r="57" spans="1:8" hidden="1" x14ac:dyDescent="0.15">
      <c r="A57" s="35">
        <v>70</v>
      </c>
      <c r="B57" s="37"/>
      <c r="C57" s="43">
        <f t="shared" si="1"/>
        <v>0</v>
      </c>
      <c r="D57" s="43">
        <f t="shared" si="1"/>
        <v>0</v>
      </c>
      <c r="E57" s="43">
        <f t="shared" si="1"/>
        <v>0</v>
      </c>
      <c r="F57" s="43">
        <f t="shared" si="1"/>
        <v>0</v>
      </c>
      <c r="G57" s="43">
        <f t="shared" si="1"/>
        <v>0</v>
      </c>
      <c r="H57" s="46">
        <f t="shared" si="1"/>
        <v>0</v>
      </c>
    </row>
    <row r="58" spans="1:8" hidden="1" x14ac:dyDescent="0.15">
      <c r="A58" s="35">
        <v>71</v>
      </c>
      <c r="B58" s="37"/>
      <c r="C58" s="43">
        <f t="shared" si="1"/>
        <v>0</v>
      </c>
      <c r="D58" s="43">
        <f t="shared" si="1"/>
        <v>0</v>
      </c>
      <c r="E58" s="43">
        <f t="shared" si="1"/>
        <v>0</v>
      </c>
      <c r="F58" s="43">
        <f t="shared" si="1"/>
        <v>0</v>
      </c>
      <c r="G58" s="43">
        <f t="shared" si="1"/>
        <v>0</v>
      </c>
      <c r="H58" s="46">
        <f t="shared" si="1"/>
        <v>0</v>
      </c>
    </row>
    <row r="59" spans="1:8" hidden="1" x14ac:dyDescent="0.15">
      <c r="A59" s="35">
        <v>72</v>
      </c>
      <c r="B59" s="37"/>
      <c r="C59" s="43">
        <f t="shared" si="1"/>
        <v>0</v>
      </c>
      <c r="D59" s="43">
        <f t="shared" si="1"/>
        <v>0</v>
      </c>
      <c r="E59" s="43">
        <f t="shared" si="1"/>
        <v>0</v>
      </c>
      <c r="F59" s="43">
        <f t="shared" si="1"/>
        <v>0</v>
      </c>
      <c r="G59" s="43">
        <f t="shared" si="1"/>
        <v>0</v>
      </c>
      <c r="H59" s="46">
        <f t="shared" si="1"/>
        <v>0</v>
      </c>
    </row>
    <row r="60" spans="1:8" hidden="1" x14ac:dyDescent="0.15">
      <c r="A60" s="35">
        <v>73</v>
      </c>
      <c r="B60" s="37"/>
      <c r="C60" s="43">
        <f t="shared" si="1"/>
        <v>0</v>
      </c>
      <c r="D60" s="43">
        <f t="shared" si="1"/>
        <v>0</v>
      </c>
      <c r="E60" s="43">
        <f t="shared" si="1"/>
        <v>0</v>
      </c>
      <c r="F60" s="43">
        <f t="shared" si="1"/>
        <v>0</v>
      </c>
      <c r="G60" s="43">
        <f t="shared" si="1"/>
        <v>0</v>
      </c>
      <c r="H60" s="46">
        <f t="shared" si="1"/>
        <v>0</v>
      </c>
    </row>
    <row r="61" spans="1:8" hidden="1" x14ac:dyDescent="0.15">
      <c r="A61" s="35">
        <v>74</v>
      </c>
      <c r="B61" s="37"/>
      <c r="C61" s="43">
        <f t="shared" si="1"/>
        <v>0</v>
      </c>
      <c r="D61" s="43">
        <f t="shared" si="1"/>
        <v>0</v>
      </c>
      <c r="E61" s="43">
        <f t="shared" si="1"/>
        <v>0</v>
      </c>
      <c r="F61" s="43">
        <f t="shared" si="1"/>
        <v>0</v>
      </c>
      <c r="G61" s="43">
        <f t="shared" si="1"/>
        <v>0</v>
      </c>
      <c r="H61" s="46">
        <f t="shared" si="1"/>
        <v>0</v>
      </c>
    </row>
    <row r="62" spans="1:8" hidden="1" x14ac:dyDescent="0.15">
      <c r="A62" s="35">
        <v>75</v>
      </c>
      <c r="B62" s="37" t="s">
        <v>3</v>
      </c>
      <c r="C62" s="43">
        <f t="shared" si="1"/>
        <v>0</v>
      </c>
      <c r="D62" s="43">
        <f t="shared" si="1"/>
        <v>0</v>
      </c>
      <c r="E62" s="43">
        <f t="shared" si="1"/>
        <v>0</v>
      </c>
      <c r="F62" s="43">
        <f t="shared" si="1"/>
        <v>0</v>
      </c>
      <c r="G62" s="43">
        <f t="shared" si="1"/>
        <v>0</v>
      </c>
      <c r="H62" s="46">
        <f t="shared" si="1"/>
        <v>0</v>
      </c>
    </row>
    <row r="63" spans="1:8" hidden="1" x14ac:dyDescent="0.15">
      <c r="A63" s="35">
        <v>1</v>
      </c>
      <c r="B63" s="37" t="s">
        <v>4</v>
      </c>
      <c r="C63" s="43">
        <f t="shared" si="1"/>
        <v>0</v>
      </c>
      <c r="D63" s="43">
        <f t="shared" si="1"/>
        <v>0</v>
      </c>
      <c r="E63" s="43">
        <f t="shared" si="1"/>
        <v>0</v>
      </c>
      <c r="F63" s="43">
        <f t="shared" si="1"/>
        <v>0</v>
      </c>
      <c r="G63" s="43">
        <f t="shared" si="1"/>
        <v>0</v>
      </c>
      <c r="H63" s="46">
        <f t="shared" si="1"/>
        <v>0</v>
      </c>
    </row>
    <row r="64" spans="1:8" hidden="1" x14ac:dyDescent="0.15">
      <c r="A64" s="35">
        <v>2</v>
      </c>
      <c r="B64" s="37" t="s">
        <v>1</v>
      </c>
      <c r="C64" s="43">
        <f t="shared" si="1"/>
        <v>0</v>
      </c>
      <c r="D64" s="43">
        <f t="shared" si="1"/>
        <v>0</v>
      </c>
      <c r="E64" s="43">
        <f t="shared" si="1"/>
        <v>0</v>
      </c>
      <c r="F64" s="43">
        <f t="shared" si="1"/>
        <v>0</v>
      </c>
      <c r="G64" s="43">
        <f t="shared" si="1"/>
        <v>0</v>
      </c>
      <c r="H64" s="46">
        <f t="shared" si="1"/>
        <v>0</v>
      </c>
    </row>
    <row r="65" spans="1:15" hidden="1" x14ac:dyDescent="0.15">
      <c r="A65" s="35">
        <v>3</v>
      </c>
      <c r="B65" s="37" t="s">
        <v>5</v>
      </c>
      <c r="C65" s="43">
        <f t="shared" si="1"/>
        <v>0</v>
      </c>
      <c r="D65" s="43">
        <f t="shared" si="1"/>
        <v>0</v>
      </c>
      <c r="E65" s="43">
        <f t="shared" si="1"/>
        <v>0</v>
      </c>
      <c r="F65" s="43">
        <f t="shared" si="1"/>
        <v>0</v>
      </c>
      <c r="G65" s="43">
        <f t="shared" si="1"/>
        <v>0</v>
      </c>
      <c r="H65" s="46">
        <f t="shared" si="1"/>
        <v>0</v>
      </c>
    </row>
    <row r="66" spans="1:15" hidden="1" x14ac:dyDescent="0.15">
      <c r="A66" s="35">
        <v>1</v>
      </c>
      <c r="B66" s="37" t="s">
        <v>98</v>
      </c>
      <c r="C66" s="43">
        <f t="shared" si="1"/>
        <v>0</v>
      </c>
      <c r="D66" s="43">
        <f t="shared" si="1"/>
        <v>0</v>
      </c>
      <c r="E66" s="43">
        <f t="shared" si="1"/>
        <v>0</v>
      </c>
      <c r="F66" s="43">
        <f t="shared" si="1"/>
        <v>0</v>
      </c>
      <c r="G66" s="43">
        <f t="shared" si="1"/>
        <v>0</v>
      </c>
      <c r="H66" s="46">
        <f t="shared" si="1"/>
        <v>0</v>
      </c>
    </row>
    <row r="67" spans="1:15" ht="14" hidden="1" thickBot="1" x14ac:dyDescent="0.2">
      <c r="A67" s="47">
        <v>1</v>
      </c>
      <c r="B67" s="48" t="s">
        <v>99</v>
      </c>
      <c r="C67" s="49">
        <f t="shared" si="1"/>
        <v>0</v>
      </c>
      <c r="D67" s="49">
        <f t="shared" si="1"/>
        <v>0</v>
      </c>
      <c r="E67" s="49">
        <f t="shared" si="1"/>
        <v>0</v>
      </c>
      <c r="F67" s="49">
        <f t="shared" si="1"/>
        <v>0</v>
      </c>
      <c r="G67" s="49">
        <f t="shared" si="1"/>
        <v>0</v>
      </c>
      <c r="H67" s="50">
        <f t="shared" si="1"/>
        <v>0</v>
      </c>
    </row>
    <row r="68" spans="1:15" ht="14" hidden="1" thickBot="1" x14ac:dyDescent="0.2"/>
    <row r="69" spans="1:15" ht="18" hidden="1" x14ac:dyDescent="0.2">
      <c r="A69" s="463" t="s">
        <v>101</v>
      </c>
      <c r="B69" s="464"/>
      <c r="C69" s="464"/>
      <c r="D69" s="464"/>
      <c r="E69" s="464"/>
      <c r="F69" s="464"/>
      <c r="G69" s="464"/>
      <c r="H69" s="465"/>
    </row>
    <row r="70" spans="1:15" ht="18" hidden="1" x14ac:dyDescent="0.2">
      <c r="A70" s="466" t="s">
        <v>12</v>
      </c>
      <c r="B70" s="467"/>
      <c r="C70" s="467"/>
      <c r="D70" s="467"/>
      <c r="E70" s="467"/>
      <c r="F70" s="467"/>
      <c r="G70" s="467"/>
      <c r="H70" s="468"/>
    </row>
    <row r="71" spans="1:15" hidden="1" x14ac:dyDescent="0.15">
      <c r="A71" s="461" t="s">
        <v>0</v>
      </c>
      <c r="B71" s="462"/>
      <c r="C71" s="462"/>
      <c r="D71" s="462"/>
      <c r="E71" s="462"/>
      <c r="F71" s="462"/>
      <c r="G71" s="462"/>
      <c r="H71" s="257"/>
    </row>
    <row r="72" spans="1:15" hidden="1" x14ac:dyDescent="0.15">
      <c r="A72" s="35" t="s">
        <v>2</v>
      </c>
      <c r="B72" s="36" t="s">
        <v>2</v>
      </c>
      <c r="C72" s="254" t="s">
        <v>102</v>
      </c>
      <c r="D72" s="254" t="s">
        <v>103</v>
      </c>
      <c r="E72" s="254" t="s">
        <v>104</v>
      </c>
      <c r="F72" s="254" t="s">
        <v>105</v>
      </c>
      <c r="G72" s="254" t="s">
        <v>106</v>
      </c>
      <c r="H72" s="51" t="s">
        <v>107</v>
      </c>
    </row>
    <row r="73" spans="1:15" ht="14" hidden="1" x14ac:dyDescent="0.15">
      <c r="A73" s="35">
        <v>18</v>
      </c>
      <c r="B73" s="37" t="s">
        <v>90</v>
      </c>
      <c r="C73" s="38"/>
      <c r="D73" s="39"/>
      <c r="E73" s="39"/>
      <c r="F73" s="39"/>
      <c r="G73" s="39"/>
      <c r="H73" s="39"/>
      <c r="J73" s="40"/>
      <c r="K73" s="40"/>
      <c r="L73" s="40"/>
      <c r="M73" s="40"/>
      <c r="N73" s="40"/>
      <c r="O73" s="40"/>
    </row>
    <row r="74" spans="1:15" ht="14" hidden="1" x14ac:dyDescent="0.15">
      <c r="A74" s="35">
        <v>25</v>
      </c>
      <c r="B74" s="37" t="s">
        <v>91</v>
      </c>
      <c r="C74" s="38"/>
      <c r="D74" s="39"/>
      <c r="E74" s="39"/>
      <c r="F74" s="39"/>
      <c r="G74" s="39"/>
      <c r="H74" s="39"/>
      <c r="J74" s="40"/>
      <c r="K74" s="40"/>
      <c r="L74" s="40"/>
      <c r="M74" s="40"/>
      <c r="N74" s="40"/>
      <c r="O74" s="40"/>
    </row>
    <row r="75" spans="1:15" ht="14" hidden="1" x14ac:dyDescent="0.15">
      <c r="A75" s="35">
        <v>30</v>
      </c>
      <c r="B75" s="37" t="s">
        <v>92</v>
      </c>
      <c r="C75" s="38"/>
      <c r="D75" s="39"/>
      <c r="E75" s="39"/>
      <c r="F75" s="39"/>
      <c r="G75" s="39"/>
      <c r="H75" s="39"/>
      <c r="J75" s="40"/>
      <c r="K75" s="40"/>
      <c r="L75" s="40"/>
      <c r="M75" s="40"/>
      <c r="N75" s="40"/>
      <c r="O75" s="40"/>
    </row>
    <row r="76" spans="1:15" ht="14" hidden="1" x14ac:dyDescent="0.15">
      <c r="A76" s="35">
        <v>35</v>
      </c>
      <c r="B76" s="37" t="s">
        <v>93</v>
      </c>
      <c r="C76" s="38"/>
      <c r="D76" s="39"/>
      <c r="E76" s="39"/>
      <c r="F76" s="39"/>
      <c r="G76" s="39"/>
      <c r="H76" s="39"/>
      <c r="J76" s="40"/>
      <c r="K76" s="40"/>
      <c r="L76" s="40"/>
      <c r="M76" s="40"/>
      <c r="N76" s="40"/>
      <c r="O76" s="40"/>
    </row>
    <row r="77" spans="1:15" ht="14" hidden="1" x14ac:dyDescent="0.15">
      <c r="A77" s="35">
        <v>40</v>
      </c>
      <c r="B77" s="37" t="s">
        <v>94</v>
      </c>
      <c r="C77" s="38"/>
      <c r="D77" s="39"/>
      <c r="E77" s="39"/>
      <c r="F77" s="39"/>
      <c r="G77" s="39"/>
      <c r="H77" s="39"/>
      <c r="J77" s="40"/>
      <c r="K77" s="40"/>
      <c r="L77" s="40"/>
      <c r="M77" s="40"/>
      <c r="N77" s="40"/>
      <c r="O77" s="40"/>
    </row>
    <row r="78" spans="1:15" ht="14" hidden="1" x14ac:dyDescent="0.15">
      <c r="A78" s="35">
        <v>45</v>
      </c>
      <c r="B78" s="37" t="s">
        <v>95</v>
      </c>
      <c r="C78" s="38"/>
      <c r="D78" s="39"/>
      <c r="E78" s="39"/>
      <c r="F78" s="39"/>
      <c r="G78" s="39"/>
      <c r="H78" s="39"/>
      <c r="J78" s="40"/>
      <c r="K78" s="40"/>
      <c r="L78" s="40"/>
      <c r="M78" s="40"/>
      <c r="N78" s="40"/>
      <c r="O78" s="40"/>
    </row>
    <row r="79" spans="1:15" ht="14" hidden="1" x14ac:dyDescent="0.15">
      <c r="A79" s="35">
        <v>50</v>
      </c>
      <c r="B79" s="37" t="s">
        <v>96</v>
      </c>
      <c r="C79" s="38"/>
      <c r="D79" s="39"/>
      <c r="E79" s="39"/>
      <c r="F79" s="39"/>
      <c r="G79" s="39"/>
      <c r="H79" s="39"/>
      <c r="J79" s="40"/>
      <c r="K79" s="40"/>
      <c r="L79" s="40"/>
      <c r="M79" s="40"/>
      <c r="N79" s="40"/>
      <c r="O79" s="40"/>
    </row>
    <row r="80" spans="1:15" ht="14" hidden="1" x14ac:dyDescent="0.15">
      <c r="A80" s="35">
        <v>55</v>
      </c>
      <c r="B80" s="37" t="s">
        <v>97</v>
      </c>
      <c r="C80" s="38"/>
      <c r="D80" s="39"/>
      <c r="E80" s="39"/>
      <c r="F80" s="39"/>
      <c r="G80" s="39"/>
      <c r="H80" s="39"/>
      <c r="J80" s="40"/>
      <c r="K80" s="40"/>
      <c r="L80" s="40"/>
      <c r="M80" s="40"/>
      <c r="N80" s="40"/>
      <c r="O80" s="40"/>
    </row>
    <row r="81" spans="1:15" ht="14" hidden="1" x14ac:dyDescent="0.15">
      <c r="A81" s="35">
        <v>60</v>
      </c>
      <c r="B81" s="37"/>
      <c r="C81" s="38"/>
      <c r="D81" s="39"/>
      <c r="E81" s="39"/>
      <c r="F81" s="39"/>
      <c r="G81" s="39"/>
      <c r="H81" s="39"/>
      <c r="J81" s="40"/>
      <c r="K81" s="40"/>
      <c r="L81" s="40"/>
      <c r="M81" s="40"/>
      <c r="N81" s="40"/>
      <c r="O81" s="40"/>
    </row>
    <row r="82" spans="1:15" ht="14" hidden="1" x14ac:dyDescent="0.15">
      <c r="A82" s="35">
        <v>61</v>
      </c>
      <c r="B82" s="37"/>
      <c r="C82" s="38"/>
      <c r="D82" s="39"/>
      <c r="E82" s="39"/>
      <c r="F82" s="39"/>
      <c r="G82" s="39"/>
      <c r="H82" s="39"/>
      <c r="J82" s="40"/>
      <c r="K82" s="40"/>
      <c r="L82" s="40"/>
      <c r="M82" s="40"/>
      <c r="N82" s="40"/>
      <c r="O82" s="40"/>
    </row>
    <row r="83" spans="1:15" ht="14" hidden="1" x14ac:dyDescent="0.15">
      <c r="A83" s="35">
        <v>62</v>
      </c>
      <c r="B83" s="37"/>
      <c r="C83" s="38"/>
      <c r="D83" s="39"/>
      <c r="E83" s="39"/>
      <c r="F83" s="39"/>
      <c r="G83" s="39"/>
      <c r="H83" s="39"/>
      <c r="J83" s="40"/>
      <c r="K83" s="40"/>
      <c r="L83" s="40"/>
      <c r="M83" s="40"/>
      <c r="N83" s="40"/>
      <c r="O83" s="40"/>
    </row>
    <row r="84" spans="1:15" ht="14" hidden="1" x14ac:dyDescent="0.15">
      <c r="A84" s="35">
        <v>63</v>
      </c>
      <c r="B84" s="37"/>
      <c r="C84" s="38"/>
      <c r="D84" s="39"/>
      <c r="E84" s="39"/>
      <c r="F84" s="39"/>
      <c r="G84" s="39"/>
      <c r="H84" s="39"/>
      <c r="J84" s="40"/>
      <c r="K84" s="40"/>
      <c r="L84" s="40"/>
      <c r="M84" s="40"/>
      <c r="N84" s="40"/>
      <c r="O84" s="40"/>
    </row>
    <row r="85" spans="1:15" ht="14" hidden="1" x14ac:dyDescent="0.15">
      <c r="A85" s="35">
        <v>64</v>
      </c>
      <c r="B85" s="37"/>
      <c r="C85" s="38"/>
      <c r="D85" s="39"/>
      <c r="E85" s="39"/>
      <c r="F85" s="39"/>
      <c r="G85" s="39"/>
      <c r="H85" s="39"/>
      <c r="J85" s="40"/>
      <c r="K85" s="40"/>
      <c r="L85" s="40"/>
      <c r="M85" s="40"/>
      <c r="N85" s="40"/>
      <c r="O85" s="40"/>
    </row>
    <row r="86" spans="1:15" ht="14" hidden="1" x14ac:dyDescent="0.15">
      <c r="A86" s="35">
        <v>65</v>
      </c>
      <c r="B86" s="37"/>
      <c r="C86" s="38"/>
      <c r="D86" s="39"/>
      <c r="E86" s="39"/>
      <c r="F86" s="39"/>
      <c r="G86" s="39"/>
      <c r="H86" s="39"/>
      <c r="J86" s="40"/>
      <c r="K86" s="40"/>
      <c r="L86" s="40"/>
      <c r="M86" s="40"/>
      <c r="N86" s="40"/>
      <c r="O86" s="40"/>
    </row>
    <row r="87" spans="1:15" ht="14" hidden="1" x14ac:dyDescent="0.15">
      <c r="A87" s="35">
        <v>66</v>
      </c>
      <c r="B87" s="37"/>
      <c r="C87" s="38"/>
      <c r="D87" s="39"/>
      <c r="E87" s="39"/>
      <c r="F87" s="39"/>
      <c r="G87" s="39"/>
      <c r="H87" s="39"/>
      <c r="J87" s="40"/>
      <c r="K87" s="40"/>
      <c r="L87" s="40"/>
      <c r="M87" s="40"/>
      <c r="N87" s="40"/>
      <c r="O87" s="40"/>
    </row>
    <row r="88" spans="1:15" ht="14" hidden="1" x14ac:dyDescent="0.15">
      <c r="A88" s="35">
        <v>67</v>
      </c>
      <c r="B88" s="37"/>
      <c r="C88" s="38"/>
      <c r="D88" s="39"/>
      <c r="E88" s="39"/>
      <c r="F88" s="39"/>
      <c r="G88" s="39"/>
      <c r="H88" s="39"/>
      <c r="J88" s="40"/>
      <c r="K88" s="40"/>
      <c r="L88" s="40"/>
      <c r="M88" s="40"/>
      <c r="N88" s="40"/>
      <c r="O88" s="40"/>
    </row>
    <row r="89" spans="1:15" ht="14" hidden="1" x14ac:dyDescent="0.15">
      <c r="A89" s="35">
        <v>68</v>
      </c>
      <c r="B89" s="37"/>
      <c r="C89" s="38"/>
      <c r="D89" s="39"/>
      <c r="E89" s="39"/>
      <c r="F89" s="39"/>
      <c r="G89" s="39"/>
      <c r="H89" s="39"/>
      <c r="J89" s="40"/>
      <c r="K89" s="40"/>
      <c r="L89" s="40"/>
      <c r="M89" s="40"/>
      <c r="N89" s="40"/>
      <c r="O89" s="40"/>
    </row>
    <row r="90" spans="1:15" ht="14" hidden="1" x14ac:dyDescent="0.15">
      <c r="A90" s="35">
        <v>69</v>
      </c>
      <c r="B90" s="37"/>
      <c r="C90" s="38"/>
      <c r="D90" s="39"/>
      <c r="E90" s="39"/>
      <c r="F90" s="39"/>
      <c r="G90" s="39"/>
      <c r="H90" s="39"/>
      <c r="J90" s="40"/>
      <c r="K90" s="40"/>
      <c r="L90" s="40"/>
      <c r="M90" s="40"/>
      <c r="N90" s="40"/>
      <c r="O90" s="40"/>
    </row>
    <row r="91" spans="1:15" ht="14" hidden="1" x14ac:dyDescent="0.15">
      <c r="A91" s="35">
        <v>70</v>
      </c>
      <c r="B91" s="37"/>
      <c r="C91" s="38"/>
      <c r="D91" s="39"/>
      <c r="E91" s="39"/>
      <c r="F91" s="39"/>
      <c r="G91" s="39"/>
      <c r="H91" s="39"/>
      <c r="J91" s="40"/>
      <c r="K91" s="40"/>
      <c r="L91" s="40"/>
      <c r="M91" s="40"/>
      <c r="N91" s="40"/>
      <c r="O91" s="40"/>
    </row>
    <row r="92" spans="1:15" ht="14" hidden="1" x14ac:dyDescent="0.15">
      <c r="A92" s="35">
        <v>71</v>
      </c>
      <c r="B92" s="37"/>
      <c r="C92" s="38"/>
      <c r="D92" s="39"/>
      <c r="E92" s="39"/>
      <c r="F92" s="39"/>
      <c r="G92" s="39"/>
      <c r="H92" s="39"/>
      <c r="J92" s="40"/>
      <c r="K92" s="40"/>
      <c r="L92" s="40"/>
      <c r="M92" s="40"/>
      <c r="N92" s="40"/>
      <c r="O92" s="40"/>
    </row>
    <row r="93" spans="1:15" ht="14" hidden="1" x14ac:dyDescent="0.15">
      <c r="A93" s="35">
        <v>72</v>
      </c>
      <c r="B93" s="37"/>
      <c r="C93" s="38"/>
      <c r="D93" s="39"/>
      <c r="E93" s="39"/>
      <c r="F93" s="39"/>
      <c r="G93" s="39"/>
      <c r="H93" s="39"/>
      <c r="J93" s="40"/>
      <c r="K93" s="40"/>
      <c r="L93" s="40"/>
      <c r="M93" s="40"/>
      <c r="N93" s="40"/>
      <c r="O93" s="40"/>
    </row>
    <row r="94" spans="1:15" ht="14" hidden="1" x14ac:dyDescent="0.15">
      <c r="A94" s="35">
        <v>73</v>
      </c>
      <c r="B94" s="37"/>
      <c r="C94" s="38"/>
      <c r="D94" s="39"/>
      <c r="E94" s="39"/>
      <c r="F94" s="39"/>
      <c r="G94" s="39"/>
      <c r="H94" s="39"/>
      <c r="J94" s="40"/>
      <c r="K94" s="40"/>
      <c r="L94" s="40"/>
      <c r="M94" s="40"/>
      <c r="N94" s="40"/>
      <c r="O94" s="40"/>
    </row>
    <row r="95" spans="1:15" ht="14" hidden="1" x14ac:dyDescent="0.15">
      <c r="A95" s="35">
        <v>74</v>
      </c>
      <c r="B95" s="37"/>
      <c r="C95" s="38"/>
      <c r="D95" s="39"/>
      <c r="E95" s="39"/>
      <c r="F95" s="39"/>
      <c r="G95" s="39"/>
      <c r="H95" s="39"/>
      <c r="J95" s="40"/>
      <c r="K95" s="40"/>
      <c r="L95" s="40"/>
      <c r="M95" s="40"/>
      <c r="N95" s="40"/>
      <c r="O95" s="40"/>
    </row>
    <row r="96" spans="1:15" ht="14" hidden="1" x14ac:dyDescent="0.15">
      <c r="A96" s="35">
        <v>75</v>
      </c>
      <c r="B96" s="37" t="s">
        <v>3</v>
      </c>
      <c r="C96" s="38"/>
      <c r="D96" s="39"/>
      <c r="E96" s="39"/>
      <c r="F96" s="39"/>
      <c r="G96" s="39"/>
      <c r="H96" s="39"/>
      <c r="J96" s="40"/>
      <c r="K96" s="40"/>
      <c r="L96" s="40"/>
      <c r="M96" s="40"/>
      <c r="N96" s="40"/>
      <c r="O96" s="40"/>
    </row>
    <row r="97" spans="1:15" ht="14" hidden="1" x14ac:dyDescent="0.15">
      <c r="A97" s="35">
        <v>1</v>
      </c>
      <c r="B97" s="37" t="s">
        <v>4</v>
      </c>
      <c r="C97" s="41"/>
      <c r="D97" s="42"/>
      <c r="E97" s="42"/>
      <c r="F97" s="42"/>
      <c r="G97" s="42"/>
      <c r="H97" s="42"/>
      <c r="J97" s="40"/>
      <c r="K97" s="40"/>
      <c r="L97" s="40"/>
      <c r="M97" s="40"/>
      <c r="N97" s="40"/>
      <c r="O97" s="40"/>
    </row>
    <row r="98" spans="1:15" ht="14" hidden="1" x14ac:dyDescent="0.15">
      <c r="A98" s="35">
        <v>2</v>
      </c>
      <c r="B98" s="37" t="s">
        <v>1</v>
      </c>
      <c r="C98" s="38"/>
      <c r="D98" s="39"/>
      <c r="E98" s="39"/>
      <c r="F98" s="39"/>
      <c r="G98" s="39"/>
      <c r="H98" s="39"/>
      <c r="J98" s="40"/>
      <c r="K98" s="40"/>
      <c r="L98" s="40"/>
      <c r="M98" s="40"/>
      <c r="N98" s="40"/>
      <c r="O98" s="40"/>
    </row>
    <row r="99" spans="1:15" ht="14" hidden="1" x14ac:dyDescent="0.15">
      <c r="A99" s="35">
        <v>3</v>
      </c>
      <c r="B99" s="37" t="s">
        <v>5</v>
      </c>
      <c r="C99" s="38"/>
      <c r="D99" s="39"/>
      <c r="E99" s="39"/>
      <c r="F99" s="39"/>
      <c r="G99" s="39"/>
      <c r="H99" s="39"/>
      <c r="J99" s="40"/>
      <c r="K99" s="40"/>
      <c r="L99" s="40"/>
      <c r="M99" s="40"/>
      <c r="N99" s="40"/>
      <c r="O99" s="40"/>
    </row>
    <row r="100" spans="1:15" hidden="1" x14ac:dyDescent="0.15">
      <c r="A100" s="35">
        <v>1</v>
      </c>
      <c r="B100" s="37" t="s">
        <v>98</v>
      </c>
      <c r="C100" s="43"/>
      <c r="D100" s="43"/>
      <c r="E100" s="43"/>
      <c r="F100" s="43"/>
      <c r="G100" s="43"/>
      <c r="H100" s="46"/>
      <c r="J100" s="40"/>
      <c r="K100" s="40"/>
      <c r="L100" s="40"/>
      <c r="M100" s="40"/>
      <c r="N100" s="40"/>
      <c r="O100" s="40"/>
    </row>
    <row r="101" spans="1:15" hidden="1" x14ac:dyDescent="0.15">
      <c r="A101" s="35">
        <v>1</v>
      </c>
      <c r="B101" s="37" t="s">
        <v>99</v>
      </c>
      <c r="C101" s="43">
        <v>0</v>
      </c>
      <c r="D101" s="43">
        <v>0</v>
      </c>
      <c r="E101" s="43">
        <v>0</v>
      </c>
      <c r="F101" s="43">
        <v>0</v>
      </c>
      <c r="G101" s="43">
        <v>0</v>
      </c>
      <c r="H101" s="46">
        <v>0</v>
      </c>
      <c r="J101" s="40"/>
      <c r="K101" s="40"/>
      <c r="L101" s="40"/>
      <c r="M101" s="40"/>
      <c r="N101" s="40"/>
      <c r="O101" s="40"/>
    </row>
    <row r="102" spans="1:15" hidden="1" x14ac:dyDescent="0.15">
      <c r="A102" s="35"/>
      <c r="H102" s="52"/>
    </row>
    <row r="103" spans="1:15" ht="18" hidden="1" x14ac:dyDescent="0.2">
      <c r="A103" s="466" t="s">
        <v>100</v>
      </c>
      <c r="B103" s="467"/>
      <c r="C103" s="467"/>
      <c r="D103" s="467"/>
      <c r="E103" s="467"/>
      <c r="F103" s="467"/>
      <c r="G103" s="467"/>
      <c r="H103" s="468"/>
    </row>
    <row r="104" spans="1:15" hidden="1" x14ac:dyDescent="0.15">
      <c r="A104" s="461" t="s">
        <v>0</v>
      </c>
      <c r="B104" s="462"/>
      <c r="C104" s="462"/>
      <c r="D104" s="462"/>
      <c r="E104" s="462"/>
      <c r="F104" s="462"/>
      <c r="G104" s="462"/>
      <c r="H104" s="257"/>
    </row>
    <row r="105" spans="1:15" hidden="1" x14ac:dyDescent="0.15">
      <c r="A105" s="35" t="s">
        <v>2</v>
      </c>
      <c r="B105" s="36" t="s">
        <v>2</v>
      </c>
      <c r="C105" s="254" t="s">
        <v>102</v>
      </c>
      <c r="D105" s="254" t="s">
        <v>103</v>
      </c>
      <c r="E105" s="254" t="s">
        <v>104</v>
      </c>
      <c r="F105" s="254" t="s">
        <v>105</v>
      </c>
      <c r="G105" s="254" t="s">
        <v>106</v>
      </c>
      <c r="H105" s="51" t="s">
        <v>107</v>
      </c>
    </row>
    <row r="106" spans="1:15" hidden="1" x14ac:dyDescent="0.15">
      <c r="A106" s="35">
        <v>18</v>
      </c>
      <c r="B106" s="37" t="s">
        <v>90</v>
      </c>
      <c r="C106" s="43">
        <f t="shared" ref="C106:H121" si="2">+C73*$L$2</f>
        <v>0</v>
      </c>
      <c r="D106" s="43">
        <f t="shared" si="2"/>
        <v>0</v>
      </c>
      <c r="E106" s="43">
        <f t="shared" si="2"/>
        <v>0</v>
      </c>
      <c r="F106" s="43">
        <f t="shared" si="2"/>
        <v>0</v>
      </c>
      <c r="G106" s="43">
        <f t="shared" si="2"/>
        <v>0</v>
      </c>
      <c r="H106" s="46">
        <f t="shared" si="2"/>
        <v>0</v>
      </c>
    </row>
    <row r="107" spans="1:15" hidden="1" x14ac:dyDescent="0.15">
      <c r="A107" s="35">
        <v>25</v>
      </c>
      <c r="B107" s="37" t="s">
        <v>91</v>
      </c>
      <c r="C107" s="43">
        <f t="shared" si="2"/>
        <v>0</v>
      </c>
      <c r="D107" s="43">
        <f t="shared" si="2"/>
        <v>0</v>
      </c>
      <c r="E107" s="43">
        <f t="shared" si="2"/>
        <v>0</v>
      </c>
      <c r="F107" s="43">
        <f t="shared" si="2"/>
        <v>0</v>
      </c>
      <c r="G107" s="43">
        <f t="shared" si="2"/>
        <v>0</v>
      </c>
      <c r="H107" s="46">
        <f t="shared" si="2"/>
        <v>0</v>
      </c>
    </row>
    <row r="108" spans="1:15" hidden="1" x14ac:dyDescent="0.15">
      <c r="A108" s="35">
        <v>30</v>
      </c>
      <c r="B108" s="37" t="s">
        <v>92</v>
      </c>
      <c r="C108" s="43">
        <f t="shared" si="2"/>
        <v>0</v>
      </c>
      <c r="D108" s="43">
        <f t="shared" si="2"/>
        <v>0</v>
      </c>
      <c r="E108" s="43">
        <f t="shared" si="2"/>
        <v>0</v>
      </c>
      <c r="F108" s="43">
        <f t="shared" si="2"/>
        <v>0</v>
      </c>
      <c r="G108" s="43">
        <f t="shared" si="2"/>
        <v>0</v>
      </c>
      <c r="H108" s="46">
        <f t="shared" si="2"/>
        <v>0</v>
      </c>
    </row>
    <row r="109" spans="1:15" hidden="1" x14ac:dyDescent="0.15">
      <c r="A109" s="35">
        <v>35</v>
      </c>
      <c r="B109" s="37" t="s">
        <v>93</v>
      </c>
      <c r="C109" s="43">
        <f t="shared" si="2"/>
        <v>0</v>
      </c>
      <c r="D109" s="43">
        <f t="shared" si="2"/>
        <v>0</v>
      </c>
      <c r="E109" s="43">
        <f t="shared" si="2"/>
        <v>0</v>
      </c>
      <c r="F109" s="43">
        <f t="shared" si="2"/>
        <v>0</v>
      </c>
      <c r="G109" s="43">
        <f t="shared" si="2"/>
        <v>0</v>
      </c>
      <c r="H109" s="46">
        <f t="shared" si="2"/>
        <v>0</v>
      </c>
    </row>
    <row r="110" spans="1:15" hidden="1" x14ac:dyDescent="0.15">
      <c r="A110" s="35">
        <v>40</v>
      </c>
      <c r="B110" s="37" t="s">
        <v>94</v>
      </c>
      <c r="C110" s="43">
        <f t="shared" si="2"/>
        <v>0</v>
      </c>
      <c r="D110" s="43">
        <f t="shared" si="2"/>
        <v>0</v>
      </c>
      <c r="E110" s="43">
        <f t="shared" si="2"/>
        <v>0</v>
      </c>
      <c r="F110" s="43">
        <f t="shared" si="2"/>
        <v>0</v>
      </c>
      <c r="G110" s="43">
        <f t="shared" si="2"/>
        <v>0</v>
      </c>
      <c r="H110" s="46">
        <f t="shared" si="2"/>
        <v>0</v>
      </c>
    </row>
    <row r="111" spans="1:15" hidden="1" x14ac:dyDescent="0.15">
      <c r="A111" s="35">
        <v>45</v>
      </c>
      <c r="B111" s="37" t="s">
        <v>95</v>
      </c>
      <c r="C111" s="43">
        <f t="shared" si="2"/>
        <v>0</v>
      </c>
      <c r="D111" s="43">
        <f t="shared" si="2"/>
        <v>0</v>
      </c>
      <c r="E111" s="43">
        <f t="shared" si="2"/>
        <v>0</v>
      </c>
      <c r="F111" s="43">
        <f t="shared" si="2"/>
        <v>0</v>
      </c>
      <c r="G111" s="43">
        <f t="shared" si="2"/>
        <v>0</v>
      </c>
      <c r="H111" s="46">
        <f t="shared" si="2"/>
        <v>0</v>
      </c>
    </row>
    <row r="112" spans="1:15" hidden="1" x14ac:dyDescent="0.15">
      <c r="A112" s="35">
        <v>50</v>
      </c>
      <c r="B112" s="37" t="s">
        <v>96</v>
      </c>
      <c r="C112" s="43">
        <f t="shared" si="2"/>
        <v>0</v>
      </c>
      <c r="D112" s="43">
        <f t="shared" si="2"/>
        <v>0</v>
      </c>
      <c r="E112" s="43">
        <f t="shared" si="2"/>
        <v>0</v>
      </c>
      <c r="F112" s="43">
        <f t="shared" si="2"/>
        <v>0</v>
      </c>
      <c r="G112" s="43">
        <f t="shared" si="2"/>
        <v>0</v>
      </c>
      <c r="H112" s="46">
        <f t="shared" si="2"/>
        <v>0</v>
      </c>
    </row>
    <row r="113" spans="1:8" hidden="1" x14ac:dyDescent="0.15">
      <c r="A113" s="35">
        <v>55</v>
      </c>
      <c r="B113" s="37" t="s">
        <v>97</v>
      </c>
      <c r="C113" s="43">
        <f t="shared" si="2"/>
        <v>0</v>
      </c>
      <c r="D113" s="43">
        <f t="shared" si="2"/>
        <v>0</v>
      </c>
      <c r="E113" s="43">
        <f t="shared" si="2"/>
        <v>0</v>
      </c>
      <c r="F113" s="43">
        <f t="shared" si="2"/>
        <v>0</v>
      </c>
      <c r="G113" s="43">
        <f t="shared" si="2"/>
        <v>0</v>
      </c>
      <c r="H113" s="46">
        <f t="shared" si="2"/>
        <v>0</v>
      </c>
    </row>
    <row r="114" spans="1:8" hidden="1" x14ac:dyDescent="0.15">
      <c r="A114" s="35">
        <v>60</v>
      </c>
      <c r="B114" s="37"/>
      <c r="C114" s="43">
        <f t="shared" si="2"/>
        <v>0</v>
      </c>
      <c r="D114" s="43">
        <f t="shared" si="2"/>
        <v>0</v>
      </c>
      <c r="E114" s="43">
        <f t="shared" si="2"/>
        <v>0</v>
      </c>
      <c r="F114" s="43">
        <f t="shared" si="2"/>
        <v>0</v>
      </c>
      <c r="G114" s="43">
        <f t="shared" si="2"/>
        <v>0</v>
      </c>
      <c r="H114" s="46">
        <f t="shared" si="2"/>
        <v>0</v>
      </c>
    </row>
    <row r="115" spans="1:8" hidden="1" x14ac:dyDescent="0.15">
      <c r="A115" s="35">
        <v>61</v>
      </c>
      <c r="B115" s="37"/>
      <c r="C115" s="43">
        <f t="shared" si="2"/>
        <v>0</v>
      </c>
      <c r="D115" s="43">
        <f t="shared" si="2"/>
        <v>0</v>
      </c>
      <c r="E115" s="43">
        <f t="shared" si="2"/>
        <v>0</v>
      </c>
      <c r="F115" s="43">
        <f t="shared" si="2"/>
        <v>0</v>
      </c>
      <c r="G115" s="43">
        <f t="shared" si="2"/>
        <v>0</v>
      </c>
      <c r="H115" s="46">
        <f t="shared" si="2"/>
        <v>0</v>
      </c>
    </row>
    <row r="116" spans="1:8" hidden="1" x14ac:dyDescent="0.15">
      <c r="A116" s="35">
        <v>62</v>
      </c>
      <c r="B116" s="37"/>
      <c r="C116" s="43">
        <f t="shared" si="2"/>
        <v>0</v>
      </c>
      <c r="D116" s="43">
        <f t="shared" si="2"/>
        <v>0</v>
      </c>
      <c r="E116" s="43">
        <f t="shared" si="2"/>
        <v>0</v>
      </c>
      <c r="F116" s="43">
        <f t="shared" si="2"/>
        <v>0</v>
      </c>
      <c r="G116" s="43">
        <f t="shared" si="2"/>
        <v>0</v>
      </c>
      <c r="H116" s="46">
        <f t="shared" si="2"/>
        <v>0</v>
      </c>
    </row>
    <row r="117" spans="1:8" hidden="1" x14ac:dyDescent="0.15">
      <c r="A117" s="35">
        <v>63</v>
      </c>
      <c r="B117" s="37"/>
      <c r="C117" s="43">
        <f t="shared" si="2"/>
        <v>0</v>
      </c>
      <c r="D117" s="43">
        <f t="shared" si="2"/>
        <v>0</v>
      </c>
      <c r="E117" s="43">
        <f t="shared" si="2"/>
        <v>0</v>
      </c>
      <c r="F117" s="43">
        <f t="shared" si="2"/>
        <v>0</v>
      </c>
      <c r="G117" s="43">
        <f t="shared" si="2"/>
        <v>0</v>
      </c>
      <c r="H117" s="46">
        <f t="shared" si="2"/>
        <v>0</v>
      </c>
    </row>
    <row r="118" spans="1:8" hidden="1" x14ac:dyDescent="0.15">
      <c r="A118" s="35">
        <v>64</v>
      </c>
      <c r="B118" s="37"/>
      <c r="C118" s="43">
        <f t="shared" si="2"/>
        <v>0</v>
      </c>
      <c r="D118" s="43">
        <f t="shared" si="2"/>
        <v>0</v>
      </c>
      <c r="E118" s="43">
        <f t="shared" si="2"/>
        <v>0</v>
      </c>
      <c r="F118" s="43">
        <f t="shared" si="2"/>
        <v>0</v>
      </c>
      <c r="G118" s="43">
        <f t="shared" si="2"/>
        <v>0</v>
      </c>
      <c r="H118" s="46">
        <f t="shared" si="2"/>
        <v>0</v>
      </c>
    </row>
    <row r="119" spans="1:8" hidden="1" x14ac:dyDescent="0.15">
      <c r="A119" s="35">
        <v>65</v>
      </c>
      <c r="B119" s="37"/>
      <c r="C119" s="43">
        <f t="shared" si="2"/>
        <v>0</v>
      </c>
      <c r="D119" s="43">
        <f t="shared" si="2"/>
        <v>0</v>
      </c>
      <c r="E119" s="43">
        <f t="shared" si="2"/>
        <v>0</v>
      </c>
      <c r="F119" s="43">
        <f t="shared" si="2"/>
        <v>0</v>
      </c>
      <c r="G119" s="43">
        <f t="shared" si="2"/>
        <v>0</v>
      </c>
      <c r="H119" s="46">
        <f t="shared" si="2"/>
        <v>0</v>
      </c>
    </row>
    <row r="120" spans="1:8" hidden="1" x14ac:dyDescent="0.15">
      <c r="A120" s="35">
        <v>66</v>
      </c>
      <c r="B120" s="37"/>
      <c r="C120" s="43">
        <f t="shared" si="2"/>
        <v>0</v>
      </c>
      <c r="D120" s="43">
        <f t="shared" si="2"/>
        <v>0</v>
      </c>
      <c r="E120" s="43">
        <f t="shared" si="2"/>
        <v>0</v>
      </c>
      <c r="F120" s="43">
        <f t="shared" si="2"/>
        <v>0</v>
      </c>
      <c r="G120" s="43">
        <f t="shared" si="2"/>
        <v>0</v>
      </c>
      <c r="H120" s="46">
        <f t="shared" si="2"/>
        <v>0</v>
      </c>
    </row>
    <row r="121" spans="1:8" hidden="1" x14ac:dyDescent="0.15">
      <c r="A121" s="35">
        <v>67</v>
      </c>
      <c r="B121" s="37"/>
      <c r="C121" s="43">
        <f t="shared" si="2"/>
        <v>0</v>
      </c>
      <c r="D121" s="43">
        <f t="shared" si="2"/>
        <v>0</v>
      </c>
      <c r="E121" s="43">
        <f t="shared" si="2"/>
        <v>0</v>
      </c>
      <c r="F121" s="43">
        <f t="shared" si="2"/>
        <v>0</v>
      </c>
      <c r="G121" s="43">
        <f t="shared" si="2"/>
        <v>0</v>
      </c>
      <c r="H121" s="46">
        <f t="shared" si="2"/>
        <v>0</v>
      </c>
    </row>
    <row r="122" spans="1:8" hidden="1" x14ac:dyDescent="0.15">
      <c r="A122" s="35">
        <v>68</v>
      </c>
      <c r="B122" s="37"/>
      <c r="C122" s="43">
        <f t="shared" ref="C122:H134" si="3">+C89*$L$2</f>
        <v>0</v>
      </c>
      <c r="D122" s="43">
        <f t="shared" si="3"/>
        <v>0</v>
      </c>
      <c r="E122" s="43">
        <f t="shared" si="3"/>
        <v>0</v>
      </c>
      <c r="F122" s="43">
        <f t="shared" si="3"/>
        <v>0</v>
      </c>
      <c r="G122" s="43">
        <f t="shared" si="3"/>
        <v>0</v>
      </c>
      <c r="H122" s="46">
        <f t="shared" si="3"/>
        <v>0</v>
      </c>
    </row>
    <row r="123" spans="1:8" hidden="1" x14ac:dyDescent="0.15">
      <c r="A123" s="35">
        <v>69</v>
      </c>
      <c r="B123" s="37"/>
      <c r="C123" s="43">
        <f t="shared" si="3"/>
        <v>0</v>
      </c>
      <c r="D123" s="43">
        <f t="shared" si="3"/>
        <v>0</v>
      </c>
      <c r="E123" s="43">
        <f t="shared" si="3"/>
        <v>0</v>
      </c>
      <c r="F123" s="43">
        <f t="shared" si="3"/>
        <v>0</v>
      </c>
      <c r="G123" s="43">
        <f t="shared" si="3"/>
        <v>0</v>
      </c>
      <c r="H123" s="46">
        <f t="shared" si="3"/>
        <v>0</v>
      </c>
    </row>
    <row r="124" spans="1:8" hidden="1" x14ac:dyDescent="0.15">
      <c r="A124" s="35">
        <v>70</v>
      </c>
      <c r="B124" s="37"/>
      <c r="C124" s="43">
        <f t="shared" si="3"/>
        <v>0</v>
      </c>
      <c r="D124" s="43">
        <f t="shared" si="3"/>
        <v>0</v>
      </c>
      <c r="E124" s="43">
        <f t="shared" si="3"/>
        <v>0</v>
      </c>
      <c r="F124" s="43">
        <f t="shared" si="3"/>
        <v>0</v>
      </c>
      <c r="G124" s="43">
        <f t="shared" si="3"/>
        <v>0</v>
      </c>
      <c r="H124" s="46">
        <f t="shared" si="3"/>
        <v>0</v>
      </c>
    </row>
    <row r="125" spans="1:8" hidden="1" x14ac:dyDescent="0.15">
      <c r="A125" s="35">
        <v>71</v>
      </c>
      <c r="B125" s="37"/>
      <c r="C125" s="43">
        <f t="shared" si="3"/>
        <v>0</v>
      </c>
      <c r="D125" s="43">
        <f t="shared" si="3"/>
        <v>0</v>
      </c>
      <c r="E125" s="43">
        <f t="shared" si="3"/>
        <v>0</v>
      </c>
      <c r="F125" s="43">
        <f t="shared" si="3"/>
        <v>0</v>
      </c>
      <c r="G125" s="43">
        <f t="shared" si="3"/>
        <v>0</v>
      </c>
      <c r="H125" s="46">
        <f t="shared" si="3"/>
        <v>0</v>
      </c>
    </row>
    <row r="126" spans="1:8" hidden="1" x14ac:dyDescent="0.15">
      <c r="A126" s="35">
        <v>72</v>
      </c>
      <c r="B126" s="37"/>
      <c r="C126" s="43">
        <f t="shared" si="3"/>
        <v>0</v>
      </c>
      <c r="D126" s="43">
        <f t="shared" si="3"/>
        <v>0</v>
      </c>
      <c r="E126" s="43">
        <f t="shared" si="3"/>
        <v>0</v>
      </c>
      <c r="F126" s="43">
        <f t="shared" si="3"/>
        <v>0</v>
      </c>
      <c r="G126" s="43">
        <f t="shared" si="3"/>
        <v>0</v>
      </c>
      <c r="H126" s="46">
        <f t="shared" si="3"/>
        <v>0</v>
      </c>
    </row>
    <row r="127" spans="1:8" hidden="1" x14ac:dyDescent="0.15">
      <c r="A127" s="35">
        <v>73</v>
      </c>
      <c r="B127" s="37"/>
      <c r="C127" s="43">
        <f t="shared" si="3"/>
        <v>0</v>
      </c>
      <c r="D127" s="43">
        <f t="shared" si="3"/>
        <v>0</v>
      </c>
      <c r="E127" s="43">
        <f t="shared" si="3"/>
        <v>0</v>
      </c>
      <c r="F127" s="43">
        <f t="shared" si="3"/>
        <v>0</v>
      </c>
      <c r="G127" s="43">
        <f t="shared" si="3"/>
        <v>0</v>
      </c>
      <c r="H127" s="46">
        <f t="shared" si="3"/>
        <v>0</v>
      </c>
    </row>
    <row r="128" spans="1:8" hidden="1" x14ac:dyDescent="0.15">
      <c r="A128" s="35">
        <v>74</v>
      </c>
      <c r="B128" s="37"/>
      <c r="C128" s="43">
        <f t="shared" si="3"/>
        <v>0</v>
      </c>
      <c r="D128" s="43">
        <f t="shared" si="3"/>
        <v>0</v>
      </c>
      <c r="E128" s="43">
        <f t="shared" si="3"/>
        <v>0</v>
      </c>
      <c r="F128" s="43">
        <f t="shared" si="3"/>
        <v>0</v>
      </c>
      <c r="G128" s="43">
        <f t="shared" si="3"/>
        <v>0</v>
      </c>
      <c r="H128" s="46">
        <f t="shared" si="3"/>
        <v>0</v>
      </c>
    </row>
    <row r="129" spans="1:15" hidden="1" x14ac:dyDescent="0.15">
      <c r="A129" s="35">
        <v>75</v>
      </c>
      <c r="B129" s="37" t="s">
        <v>3</v>
      </c>
      <c r="C129" s="43">
        <f t="shared" si="3"/>
        <v>0</v>
      </c>
      <c r="D129" s="43">
        <f t="shared" si="3"/>
        <v>0</v>
      </c>
      <c r="E129" s="43">
        <f t="shared" si="3"/>
        <v>0</v>
      </c>
      <c r="F129" s="43">
        <f t="shared" si="3"/>
        <v>0</v>
      </c>
      <c r="G129" s="43">
        <f t="shared" si="3"/>
        <v>0</v>
      </c>
      <c r="H129" s="46">
        <f t="shared" si="3"/>
        <v>0</v>
      </c>
    </row>
    <row r="130" spans="1:15" hidden="1" x14ac:dyDescent="0.15">
      <c r="A130" s="35">
        <v>1</v>
      </c>
      <c r="B130" s="37" t="s">
        <v>4</v>
      </c>
      <c r="C130" s="43">
        <f t="shared" si="3"/>
        <v>0</v>
      </c>
      <c r="D130" s="43">
        <f t="shared" si="3"/>
        <v>0</v>
      </c>
      <c r="E130" s="43">
        <f t="shared" si="3"/>
        <v>0</v>
      </c>
      <c r="F130" s="43">
        <f t="shared" si="3"/>
        <v>0</v>
      </c>
      <c r="G130" s="43">
        <f t="shared" si="3"/>
        <v>0</v>
      </c>
      <c r="H130" s="46">
        <f t="shared" si="3"/>
        <v>0</v>
      </c>
    </row>
    <row r="131" spans="1:15" hidden="1" x14ac:dyDescent="0.15">
      <c r="A131" s="35">
        <v>2</v>
      </c>
      <c r="B131" s="37" t="s">
        <v>1</v>
      </c>
      <c r="C131" s="43">
        <f t="shared" si="3"/>
        <v>0</v>
      </c>
      <c r="D131" s="43">
        <f t="shared" si="3"/>
        <v>0</v>
      </c>
      <c r="E131" s="43">
        <f t="shared" si="3"/>
        <v>0</v>
      </c>
      <c r="F131" s="43">
        <f t="shared" si="3"/>
        <v>0</v>
      </c>
      <c r="G131" s="43">
        <f t="shared" si="3"/>
        <v>0</v>
      </c>
      <c r="H131" s="46">
        <f t="shared" si="3"/>
        <v>0</v>
      </c>
    </row>
    <row r="132" spans="1:15" hidden="1" x14ac:dyDescent="0.15">
      <c r="A132" s="35">
        <v>3</v>
      </c>
      <c r="B132" s="37" t="s">
        <v>5</v>
      </c>
      <c r="C132" s="43">
        <f t="shared" si="3"/>
        <v>0</v>
      </c>
      <c r="D132" s="43">
        <f t="shared" si="3"/>
        <v>0</v>
      </c>
      <c r="E132" s="43">
        <f t="shared" si="3"/>
        <v>0</v>
      </c>
      <c r="F132" s="43">
        <f t="shared" si="3"/>
        <v>0</v>
      </c>
      <c r="G132" s="43">
        <f t="shared" si="3"/>
        <v>0</v>
      </c>
      <c r="H132" s="46">
        <f t="shared" si="3"/>
        <v>0</v>
      </c>
    </row>
    <row r="133" spans="1:15" hidden="1" x14ac:dyDescent="0.15">
      <c r="A133" s="35">
        <v>1</v>
      </c>
      <c r="B133" s="37" t="s">
        <v>98</v>
      </c>
      <c r="C133" s="43">
        <f t="shared" si="3"/>
        <v>0</v>
      </c>
      <c r="D133" s="43">
        <f t="shared" si="3"/>
        <v>0</v>
      </c>
      <c r="E133" s="43">
        <f t="shared" si="3"/>
        <v>0</v>
      </c>
      <c r="F133" s="43">
        <f t="shared" si="3"/>
        <v>0</v>
      </c>
      <c r="G133" s="43">
        <f t="shared" si="3"/>
        <v>0</v>
      </c>
      <c r="H133" s="46">
        <f t="shared" si="3"/>
        <v>0</v>
      </c>
    </row>
    <row r="134" spans="1:15" ht="14" hidden="1" thickBot="1" x14ac:dyDescent="0.2">
      <c r="A134" s="47">
        <v>1</v>
      </c>
      <c r="B134" s="48" t="s">
        <v>99</v>
      </c>
      <c r="C134" s="49">
        <f t="shared" si="3"/>
        <v>0</v>
      </c>
      <c r="D134" s="49">
        <f t="shared" si="3"/>
        <v>0</v>
      </c>
      <c r="E134" s="49">
        <f t="shared" si="3"/>
        <v>0</v>
      </c>
      <c r="F134" s="49">
        <f t="shared" si="3"/>
        <v>0</v>
      </c>
      <c r="G134" s="49">
        <f t="shared" si="3"/>
        <v>0</v>
      </c>
      <c r="H134" s="50">
        <f t="shared" si="3"/>
        <v>0</v>
      </c>
    </row>
    <row r="135" spans="1:15" ht="14" hidden="1" thickBot="1" x14ac:dyDescent="0.2"/>
    <row r="136" spans="1:15" ht="19" hidden="1" thickBot="1" x14ac:dyDescent="0.25">
      <c r="A136" s="463" t="s">
        <v>108</v>
      </c>
      <c r="B136" s="464"/>
      <c r="C136" s="464"/>
      <c r="D136" s="464"/>
      <c r="E136" s="464"/>
      <c r="F136" s="464"/>
      <c r="G136" s="464"/>
      <c r="H136" s="465"/>
    </row>
    <row r="137" spans="1:15" ht="18" hidden="1" x14ac:dyDescent="0.2">
      <c r="A137" s="472" t="s">
        <v>12</v>
      </c>
      <c r="B137" s="473"/>
      <c r="C137" s="473"/>
      <c r="D137" s="473"/>
      <c r="E137" s="473"/>
      <c r="F137" s="473"/>
      <c r="G137" s="473"/>
      <c r="H137" s="474"/>
    </row>
    <row r="138" spans="1:15" hidden="1" x14ac:dyDescent="0.15">
      <c r="A138" s="461" t="s">
        <v>0</v>
      </c>
      <c r="B138" s="462"/>
      <c r="C138" s="462"/>
      <c r="D138" s="462"/>
      <c r="E138" s="462"/>
      <c r="F138" s="462"/>
      <c r="G138" s="462"/>
      <c r="H138" s="257"/>
    </row>
    <row r="139" spans="1:15" hidden="1" x14ac:dyDescent="0.15">
      <c r="A139" s="35" t="s">
        <v>2</v>
      </c>
      <c r="B139" s="36" t="s">
        <v>2</v>
      </c>
      <c r="C139" s="254" t="s">
        <v>109</v>
      </c>
      <c r="D139" s="254" t="s">
        <v>110</v>
      </c>
      <c r="E139" s="254" t="s">
        <v>111</v>
      </c>
      <c r="F139" s="254" t="s">
        <v>112</v>
      </c>
      <c r="G139" s="254" t="s">
        <v>113</v>
      </c>
      <c r="H139" s="51" t="s">
        <v>114</v>
      </c>
    </row>
    <row r="140" spans="1:15" ht="14" hidden="1" x14ac:dyDescent="0.15">
      <c r="A140" s="35">
        <v>18</v>
      </c>
      <c r="B140" s="37" t="s">
        <v>90</v>
      </c>
      <c r="C140" s="38"/>
      <c r="D140" s="39"/>
      <c r="E140" s="39"/>
      <c r="F140" s="39"/>
      <c r="G140" s="39"/>
      <c r="H140" s="39"/>
      <c r="J140" s="40"/>
      <c r="K140" s="40"/>
      <c r="L140" s="40"/>
      <c r="M140" s="40"/>
      <c r="N140" s="40"/>
      <c r="O140" s="40"/>
    </row>
    <row r="141" spans="1:15" ht="14" hidden="1" x14ac:dyDescent="0.15">
      <c r="A141" s="35">
        <v>25</v>
      </c>
      <c r="B141" s="37" t="s">
        <v>91</v>
      </c>
      <c r="C141" s="38"/>
      <c r="D141" s="39"/>
      <c r="E141" s="39"/>
      <c r="F141" s="39"/>
      <c r="G141" s="39"/>
      <c r="H141" s="39"/>
      <c r="J141" s="40"/>
      <c r="K141" s="40"/>
      <c r="L141" s="40"/>
      <c r="M141" s="40"/>
      <c r="N141" s="40"/>
      <c r="O141" s="40"/>
    </row>
    <row r="142" spans="1:15" ht="14" hidden="1" x14ac:dyDescent="0.15">
      <c r="A142" s="35">
        <v>30</v>
      </c>
      <c r="B142" s="37" t="s">
        <v>92</v>
      </c>
      <c r="C142" s="38"/>
      <c r="D142" s="39"/>
      <c r="E142" s="39"/>
      <c r="F142" s="39"/>
      <c r="G142" s="39"/>
      <c r="H142" s="39"/>
      <c r="J142" s="40"/>
      <c r="K142" s="40"/>
      <c r="L142" s="40"/>
      <c r="M142" s="40"/>
      <c r="N142" s="40"/>
      <c r="O142" s="40"/>
    </row>
    <row r="143" spans="1:15" ht="14" hidden="1" x14ac:dyDescent="0.15">
      <c r="A143" s="35">
        <v>35</v>
      </c>
      <c r="B143" s="37" t="s">
        <v>93</v>
      </c>
      <c r="C143" s="38"/>
      <c r="D143" s="39"/>
      <c r="E143" s="39"/>
      <c r="F143" s="39"/>
      <c r="G143" s="39"/>
      <c r="H143" s="39"/>
      <c r="J143" s="40"/>
      <c r="K143" s="40"/>
      <c r="L143" s="40"/>
      <c r="M143" s="40"/>
      <c r="N143" s="40"/>
      <c r="O143" s="40"/>
    </row>
    <row r="144" spans="1:15" ht="14" hidden="1" x14ac:dyDescent="0.15">
      <c r="A144" s="35">
        <v>40</v>
      </c>
      <c r="B144" s="37" t="s">
        <v>94</v>
      </c>
      <c r="C144" s="38"/>
      <c r="D144" s="39"/>
      <c r="E144" s="39"/>
      <c r="F144" s="39"/>
      <c r="G144" s="39"/>
      <c r="H144" s="39"/>
      <c r="J144" s="40"/>
      <c r="K144" s="40"/>
      <c r="L144" s="40"/>
      <c r="M144" s="40"/>
      <c r="N144" s="40"/>
      <c r="O144" s="40"/>
    </row>
    <row r="145" spans="1:15" ht="14" hidden="1" x14ac:dyDescent="0.15">
      <c r="A145" s="35">
        <v>45</v>
      </c>
      <c r="B145" s="37" t="s">
        <v>95</v>
      </c>
      <c r="C145" s="38"/>
      <c r="D145" s="39"/>
      <c r="E145" s="39"/>
      <c r="F145" s="39"/>
      <c r="G145" s="39"/>
      <c r="H145" s="39"/>
      <c r="J145" s="40"/>
      <c r="K145" s="40"/>
      <c r="L145" s="40"/>
      <c r="M145" s="40"/>
      <c r="N145" s="40"/>
      <c r="O145" s="40"/>
    </row>
    <row r="146" spans="1:15" ht="14" hidden="1" x14ac:dyDescent="0.15">
      <c r="A146" s="35">
        <v>50</v>
      </c>
      <c r="B146" s="37" t="s">
        <v>96</v>
      </c>
      <c r="C146" s="38"/>
      <c r="D146" s="39"/>
      <c r="E146" s="39"/>
      <c r="F146" s="39"/>
      <c r="G146" s="39"/>
      <c r="H146" s="39"/>
      <c r="J146" s="40"/>
      <c r="K146" s="40"/>
      <c r="L146" s="40"/>
      <c r="M146" s="40"/>
      <c r="N146" s="40"/>
      <c r="O146" s="40"/>
    </row>
    <row r="147" spans="1:15" ht="14" hidden="1" x14ac:dyDescent="0.15">
      <c r="A147" s="35">
        <v>55</v>
      </c>
      <c r="B147" s="37" t="s">
        <v>97</v>
      </c>
      <c r="C147" s="38"/>
      <c r="D147" s="39"/>
      <c r="E147" s="39"/>
      <c r="F147" s="39"/>
      <c r="G147" s="39"/>
      <c r="H147" s="39"/>
      <c r="J147" s="40"/>
      <c r="K147" s="40"/>
      <c r="L147" s="40"/>
      <c r="M147" s="40"/>
      <c r="N147" s="40"/>
      <c r="O147" s="40"/>
    </row>
    <row r="148" spans="1:15" ht="14" hidden="1" x14ac:dyDescent="0.15">
      <c r="A148" s="35">
        <v>60</v>
      </c>
      <c r="B148" s="37"/>
      <c r="C148" s="38"/>
      <c r="D148" s="39"/>
      <c r="E148" s="39"/>
      <c r="F148" s="39"/>
      <c r="G148" s="39"/>
      <c r="H148" s="39"/>
      <c r="J148" s="40"/>
      <c r="K148" s="40"/>
      <c r="L148" s="40"/>
      <c r="M148" s="40"/>
      <c r="N148" s="40"/>
      <c r="O148" s="40"/>
    </row>
    <row r="149" spans="1:15" ht="14" hidden="1" x14ac:dyDescent="0.15">
      <c r="A149" s="35">
        <v>61</v>
      </c>
      <c r="B149" s="37"/>
      <c r="C149" s="38"/>
      <c r="D149" s="39"/>
      <c r="E149" s="39"/>
      <c r="F149" s="39"/>
      <c r="G149" s="39"/>
      <c r="H149" s="39"/>
      <c r="J149" s="40"/>
      <c r="K149" s="40"/>
      <c r="L149" s="40"/>
      <c r="M149" s="40"/>
      <c r="N149" s="40"/>
      <c r="O149" s="40"/>
    </row>
    <row r="150" spans="1:15" ht="14" hidden="1" x14ac:dyDescent="0.15">
      <c r="A150" s="35">
        <v>62</v>
      </c>
      <c r="B150" s="37"/>
      <c r="C150" s="38"/>
      <c r="D150" s="39"/>
      <c r="E150" s="39"/>
      <c r="F150" s="39"/>
      <c r="G150" s="39"/>
      <c r="H150" s="39"/>
      <c r="J150" s="40"/>
      <c r="K150" s="40"/>
      <c r="L150" s="40"/>
      <c r="M150" s="40"/>
      <c r="N150" s="40"/>
      <c r="O150" s="40"/>
    </row>
    <row r="151" spans="1:15" ht="14" hidden="1" x14ac:dyDescent="0.15">
      <c r="A151" s="35">
        <v>63</v>
      </c>
      <c r="B151" s="37"/>
      <c r="C151" s="38"/>
      <c r="D151" s="39"/>
      <c r="E151" s="39"/>
      <c r="F151" s="39"/>
      <c r="G151" s="39"/>
      <c r="H151" s="39"/>
      <c r="J151" s="40"/>
      <c r="K151" s="40"/>
      <c r="L151" s="40"/>
      <c r="M151" s="40"/>
      <c r="N151" s="40"/>
      <c r="O151" s="40"/>
    </row>
    <row r="152" spans="1:15" ht="14" hidden="1" x14ac:dyDescent="0.15">
      <c r="A152" s="35">
        <v>64</v>
      </c>
      <c r="B152" s="37"/>
      <c r="C152" s="38"/>
      <c r="D152" s="39"/>
      <c r="E152" s="39"/>
      <c r="F152" s="39"/>
      <c r="G152" s="39"/>
      <c r="H152" s="39"/>
      <c r="J152" s="40"/>
      <c r="K152" s="40"/>
      <c r="L152" s="40"/>
      <c r="M152" s="40"/>
      <c r="N152" s="40"/>
      <c r="O152" s="40"/>
    </row>
    <row r="153" spans="1:15" ht="14" hidden="1" x14ac:dyDescent="0.15">
      <c r="A153" s="35">
        <v>65</v>
      </c>
      <c r="B153" s="37"/>
      <c r="C153" s="38"/>
      <c r="D153" s="39"/>
      <c r="E153" s="39"/>
      <c r="F153" s="39"/>
      <c r="G153" s="39"/>
      <c r="H153" s="39"/>
      <c r="J153" s="40"/>
      <c r="K153" s="40"/>
      <c r="L153" s="40"/>
      <c r="M153" s="40"/>
      <c r="N153" s="40"/>
      <c r="O153" s="40"/>
    </row>
    <row r="154" spans="1:15" ht="14" hidden="1" x14ac:dyDescent="0.15">
      <c r="A154" s="35">
        <v>66</v>
      </c>
      <c r="B154" s="37"/>
      <c r="C154" s="38"/>
      <c r="D154" s="39"/>
      <c r="E154" s="39"/>
      <c r="F154" s="39"/>
      <c r="G154" s="39"/>
      <c r="H154" s="39"/>
      <c r="J154" s="40"/>
      <c r="K154" s="40"/>
      <c r="L154" s="40"/>
      <c r="M154" s="40"/>
      <c r="N154" s="40"/>
      <c r="O154" s="40"/>
    </row>
    <row r="155" spans="1:15" ht="14" hidden="1" x14ac:dyDescent="0.15">
      <c r="A155" s="35">
        <v>67</v>
      </c>
      <c r="B155" s="37"/>
      <c r="C155" s="38"/>
      <c r="D155" s="39"/>
      <c r="E155" s="39"/>
      <c r="F155" s="39"/>
      <c r="G155" s="39"/>
      <c r="H155" s="39"/>
      <c r="J155" s="40"/>
      <c r="K155" s="40"/>
      <c r="L155" s="40"/>
      <c r="M155" s="40"/>
      <c r="N155" s="40"/>
      <c r="O155" s="40"/>
    </row>
    <row r="156" spans="1:15" ht="14" hidden="1" x14ac:dyDescent="0.15">
      <c r="A156" s="35">
        <v>68</v>
      </c>
      <c r="B156" s="37"/>
      <c r="C156" s="38"/>
      <c r="D156" s="39"/>
      <c r="E156" s="39"/>
      <c r="F156" s="39"/>
      <c r="G156" s="39"/>
      <c r="H156" s="39"/>
      <c r="J156" s="40"/>
      <c r="K156" s="40"/>
      <c r="L156" s="40"/>
      <c r="M156" s="40"/>
      <c r="N156" s="40"/>
      <c r="O156" s="40"/>
    </row>
    <row r="157" spans="1:15" ht="14" hidden="1" x14ac:dyDescent="0.15">
      <c r="A157" s="35">
        <v>69</v>
      </c>
      <c r="B157" s="37"/>
      <c r="C157" s="38"/>
      <c r="D157" s="39"/>
      <c r="E157" s="39"/>
      <c r="F157" s="39"/>
      <c r="G157" s="39"/>
      <c r="H157" s="39"/>
      <c r="J157" s="40"/>
      <c r="K157" s="40"/>
      <c r="L157" s="40"/>
      <c r="M157" s="40"/>
      <c r="N157" s="40"/>
      <c r="O157" s="40"/>
    </row>
    <row r="158" spans="1:15" ht="14" hidden="1" x14ac:dyDescent="0.15">
      <c r="A158" s="35">
        <v>70</v>
      </c>
      <c r="B158" s="37"/>
      <c r="C158" s="38"/>
      <c r="D158" s="39"/>
      <c r="E158" s="39"/>
      <c r="F158" s="39"/>
      <c r="G158" s="39"/>
      <c r="H158" s="39"/>
      <c r="J158" s="40"/>
      <c r="K158" s="40"/>
      <c r="L158" s="40"/>
      <c r="M158" s="40"/>
      <c r="N158" s="40"/>
      <c r="O158" s="40"/>
    </row>
    <row r="159" spans="1:15" ht="14" hidden="1" x14ac:dyDescent="0.15">
      <c r="A159" s="35">
        <v>71</v>
      </c>
      <c r="B159" s="37"/>
      <c r="C159" s="38"/>
      <c r="D159" s="39"/>
      <c r="E159" s="39"/>
      <c r="F159" s="39"/>
      <c r="G159" s="39"/>
      <c r="H159" s="39"/>
      <c r="J159" s="40"/>
      <c r="K159" s="40"/>
      <c r="L159" s="40"/>
      <c r="M159" s="40"/>
      <c r="N159" s="40"/>
      <c r="O159" s="40"/>
    </row>
    <row r="160" spans="1:15" ht="14" hidden="1" x14ac:dyDescent="0.15">
      <c r="A160" s="35">
        <v>72</v>
      </c>
      <c r="B160" s="37"/>
      <c r="C160" s="38"/>
      <c r="D160" s="39"/>
      <c r="E160" s="39"/>
      <c r="F160" s="39"/>
      <c r="G160" s="39"/>
      <c r="H160" s="39"/>
      <c r="J160" s="40"/>
      <c r="K160" s="40"/>
      <c r="L160" s="40"/>
      <c r="M160" s="40"/>
      <c r="N160" s="40"/>
      <c r="O160" s="40"/>
    </row>
    <row r="161" spans="1:15" ht="14" hidden="1" x14ac:dyDescent="0.15">
      <c r="A161" s="35">
        <v>73</v>
      </c>
      <c r="B161" s="37"/>
      <c r="C161" s="38"/>
      <c r="D161" s="39"/>
      <c r="E161" s="39"/>
      <c r="F161" s="39"/>
      <c r="G161" s="39"/>
      <c r="H161" s="39"/>
      <c r="J161" s="40"/>
      <c r="K161" s="40"/>
      <c r="L161" s="40"/>
      <c r="M161" s="40"/>
      <c r="N161" s="40"/>
      <c r="O161" s="40"/>
    </row>
    <row r="162" spans="1:15" ht="14" hidden="1" x14ac:dyDescent="0.15">
      <c r="A162" s="35">
        <v>74</v>
      </c>
      <c r="B162" s="37"/>
      <c r="C162" s="38"/>
      <c r="D162" s="39"/>
      <c r="E162" s="39"/>
      <c r="F162" s="39"/>
      <c r="G162" s="39"/>
      <c r="H162" s="39"/>
      <c r="J162" s="40"/>
      <c r="K162" s="40"/>
      <c r="L162" s="40"/>
      <c r="M162" s="40"/>
      <c r="N162" s="40"/>
      <c r="O162" s="40"/>
    </row>
    <row r="163" spans="1:15" ht="14" hidden="1" x14ac:dyDescent="0.15">
      <c r="A163" s="35">
        <v>75</v>
      </c>
      <c r="B163" s="37" t="s">
        <v>3</v>
      </c>
      <c r="C163" s="38"/>
      <c r="D163" s="39"/>
      <c r="E163" s="39"/>
      <c r="F163" s="39"/>
      <c r="G163" s="39"/>
      <c r="H163" s="39"/>
      <c r="J163" s="40"/>
      <c r="K163" s="40"/>
      <c r="L163" s="40"/>
      <c r="M163" s="40"/>
      <c r="N163" s="40"/>
      <c r="O163" s="40"/>
    </row>
    <row r="164" spans="1:15" ht="14" hidden="1" x14ac:dyDescent="0.15">
      <c r="A164" s="35">
        <v>1</v>
      </c>
      <c r="B164" s="37" t="s">
        <v>4</v>
      </c>
      <c r="C164" s="41"/>
      <c r="D164" s="42"/>
      <c r="E164" s="42"/>
      <c r="F164" s="42"/>
      <c r="G164" s="42"/>
      <c r="H164" s="42"/>
      <c r="J164" s="40"/>
      <c r="K164" s="40"/>
      <c r="L164" s="40"/>
      <c r="M164" s="40"/>
      <c r="N164" s="40"/>
      <c r="O164" s="40"/>
    </row>
    <row r="165" spans="1:15" ht="14" hidden="1" x14ac:dyDescent="0.15">
      <c r="A165" s="35">
        <v>2</v>
      </c>
      <c r="B165" s="37" t="s">
        <v>1</v>
      </c>
      <c r="C165" s="38"/>
      <c r="D165" s="39"/>
      <c r="E165" s="39"/>
      <c r="F165" s="39"/>
      <c r="G165" s="39"/>
      <c r="H165" s="39"/>
      <c r="J165" s="40"/>
      <c r="K165" s="40"/>
      <c r="L165" s="40"/>
      <c r="M165" s="40"/>
      <c r="N165" s="40"/>
      <c r="O165" s="40"/>
    </row>
    <row r="166" spans="1:15" ht="14" hidden="1" x14ac:dyDescent="0.15">
      <c r="A166" s="35">
        <v>3</v>
      </c>
      <c r="B166" s="37" t="s">
        <v>5</v>
      </c>
      <c r="C166" s="38"/>
      <c r="D166" s="39"/>
      <c r="E166" s="39"/>
      <c r="F166" s="39"/>
      <c r="G166" s="39"/>
      <c r="H166" s="39"/>
      <c r="J166" s="40"/>
      <c r="K166" s="40"/>
      <c r="L166" s="40"/>
      <c r="M166" s="40"/>
      <c r="N166" s="40"/>
      <c r="O166" s="40"/>
    </row>
    <row r="167" spans="1:15" hidden="1" x14ac:dyDescent="0.15">
      <c r="A167" s="35">
        <v>1</v>
      </c>
      <c r="B167" s="37" t="s">
        <v>98</v>
      </c>
      <c r="C167" s="43"/>
      <c r="D167" s="43"/>
      <c r="E167" s="43"/>
      <c r="F167" s="43"/>
      <c r="G167" s="43"/>
      <c r="H167" s="46"/>
      <c r="J167" s="40"/>
      <c r="K167" s="40"/>
      <c r="L167" s="40"/>
      <c r="M167" s="40"/>
      <c r="N167" s="40"/>
      <c r="O167" s="40"/>
    </row>
    <row r="168" spans="1:15" hidden="1" x14ac:dyDescent="0.15">
      <c r="A168" s="35">
        <v>1</v>
      </c>
      <c r="B168" s="37" t="s">
        <v>99</v>
      </c>
      <c r="C168" s="43">
        <v>0</v>
      </c>
      <c r="D168" s="43">
        <v>0</v>
      </c>
      <c r="E168" s="43">
        <v>0</v>
      </c>
      <c r="F168" s="43">
        <v>0</v>
      </c>
      <c r="G168" s="43">
        <v>0</v>
      </c>
      <c r="H168" s="46">
        <v>0</v>
      </c>
      <c r="J168" s="40"/>
      <c r="K168" s="40"/>
      <c r="L168" s="40"/>
      <c r="M168" s="40"/>
      <c r="N168" s="40"/>
      <c r="O168" s="40"/>
    </row>
    <row r="169" spans="1:15" hidden="1" x14ac:dyDescent="0.15">
      <c r="A169" s="35"/>
      <c r="H169" s="52"/>
    </row>
    <row r="170" spans="1:15" ht="18" hidden="1" x14ac:dyDescent="0.2">
      <c r="A170" s="466" t="s">
        <v>100</v>
      </c>
      <c r="B170" s="467"/>
      <c r="C170" s="467"/>
      <c r="D170" s="467"/>
      <c r="E170" s="467"/>
      <c r="F170" s="467"/>
      <c r="G170" s="467"/>
      <c r="H170" s="468"/>
    </row>
    <row r="171" spans="1:15" hidden="1" x14ac:dyDescent="0.15">
      <c r="A171" s="461" t="s">
        <v>0</v>
      </c>
      <c r="B171" s="462"/>
      <c r="C171" s="462"/>
      <c r="D171" s="462"/>
      <c r="E171" s="462"/>
      <c r="F171" s="462"/>
      <c r="G171" s="462"/>
      <c r="H171" s="257"/>
    </row>
    <row r="172" spans="1:15" hidden="1" x14ac:dyDescent="0.15">
      <c r="A172" s="35" t="s">
        <v>2</v>
      </c>
      <c r="B172" s="36" t="s">
        <v>2</v>
      </c>
      <c r="C172" s="254" t="s">
        <v>109</v>
      </c>
      <c r="D172" s="254" t="s">
        <v>110</v>
      </c>
      <c r="E172" s="254" t="s">
        <v>111</v>
      </c>
      <c r="F172" s="254" t="s">
        <v>112</v>
      </c>
      <c r="G172" s="254" t="s">
        <v>113</v>
      </c>
      <c r="H172" s="51" t="s">
        <v>114</v>
      </c>
    </row>
    <row r="173" spans="1:15" hidden="1" x14ac:dyDescent="0.15">
      <c r="A173" s="35">
        <v>18</v>
      </c>
      <c r="B173" s="37" t="s">
        <v>90</v>
      </c>
      <c r="C173" s="43">
        <f t="shared" ref="C173:H188" si="4">+C140*$L$2</f>
        <v>0</v>
      </c>
      <c r="D173" s="43">
        <f t="shared" si="4"/>
        <v>0</v>
      </c>
      <c r="E173" s="43">
        <f t="shared" si="4"/>
        <v>0</v>
      </c>
      <c r="F173" s="43">
        <f t="shared" si="4"/>
        <v>0</v>
      </c>
      <c r="G173" s="43">
        <f t="shared" si="4"/>
        <v>0</v>
      </c>
      <c r="H173" s="46">
        <f t="shared" si="4"/>
        <v>0</v>
      </c>
    </row>
    <row r="174" spans="1:15" hidden="1" x14ac:dyDescent="0.15">
      <c r="A174" s="35">
        <v>25</v>
      </c>
      <c r="B174" s="37" t="s">
        <v>91</v>
      </c>
      <c r="C174" s="43">
        <f t="shared" si="4"/>
        <v>0</v>
      </c>
      <c r="D174" s="43">
        <f t="shared" si="4"/>
        <v>0</v>
      </c>
      <c r="E174" s="43">
        <f t="shared" si="4"/>
        <v>0</v>
      </c>
      <c r="F174" s="43">
        <f t="shared" si="4"/>
        <v>0</v>
      </c>
      <c r="G174" s="43">
        <f t="shared" si="4"/>
        <v>0</v>
      </c>
      <c r="H174" s="46">
        <f t="shared" si="4"/>
        <v>0</v>
      </c>
    </row>
    <row r="175" spans="1:15" hidden="1" x14ac:dyDescent="0.15">
      <c r="A175" s="35">
        <v>30</v>
      </c>
      <c r="B175" s="37" t="s">
        <v>92</v>
      </c>
      <c r="C175" s="43">
        <f t="shared" si="4"/>
        <v>0</v>
      </c>
      <c r="D175" s="43">
        <f t="shared" si="4"/>
        <v>0</v>
      </c>
      <c r="E175" s="43">
        <f t="shared" si="4"/>
        <v>0</v>
      </c>
      <c r="F175" s="43">
        <f t="shared" si="4"/>
        <v>0</v>
      </c>
      <c r="G175" s="43">
        <f t="shared" si="4"/>
        <v>0</v>
      </c>
      <c r="H175" s="46">
        <f t="shared" si="4"/>
        <v>0</v>
      </c>
    </row>
    <row r="176" spans="1:15" hidden="1" x14ac:dyDescent="0.15">
      <c r="A176" s="35">
        <v>35</v>
      </c>
      <c r="B176" s="37" t="s">
        <v>93</v>
      </c>
      <c r="C176" s="43">
        <f t="shared" si="4"/>
        <v>0</v>
      </c>
      <c r="D176" s="43">
        <f t="shared" si="4"/>
        <v>0</v>
      </c>
      <c r="E176" s="43">
        <f t="shared" si="4"/>
        <v>0</v>
      </c>
      <c r="F176" s="43">
        <f t="shared" si="4"/>
        <v>0</v>
      </c>
      <c r="G176" s="43">
        <f t="shared" si="4"/>
        <v>0</v>
      </c>
      <c r="H176" s="46">
        <f t="shared" si="4"/>
        <v>0</v>
      </c>
    </row>
    <row r="177" spans="1:8" hidden="1" x14ac:dyDescent="0.15">
      <c r="A177" s="35">
        <v>40</v>
      </c>
      <c r="B177" s="37" t="s">
        <v>94</v>
      </c>
      <c r="C177" s="43">
        <f t="shared" si="4"/>
        <v>0</v>
      </c>
      <c r="D177" s="43">
        <f t="shared" si="4"/>
        <v>0</v>
      </c>
      <c r="E177" s="43">
        <f t="shared" si="4"/>
        <v>0</v>
      </c>
      <c r="F177" s="43">
        <f t="shared" si="4"/>
        <v>0</v>
      </c>
      <c r="G177" s="43">
        <f t="shared" si="4"/>
        <v>0</v>
      </c>
      <c r="H177" s="46">
        <f t="shared" si="4"/>
        <v>0</v>
      </c>
    </row>
    <row r="178" spans="1:8" hidden="1" x14ac:dyDescent="0.15">
      <c r="A178" s="35">
        <v>45</v>
      </c>
      <c r="B178" s="37" t="s">
        <v>95</v>
      </c>
      <c r="C178" s="43">
        <f t="shared" si="4"/>
        <v>0</v>
      </c>
      <c r="D178" s="43">
        <f t="shared" si="4"/>
        <v>0</v>
      </c>
      <c r="E178" s="43">
        <f t="shared" si="4"/>
        <v>0</v>
      </c>
      <c r="F178" s="43">
        <f t="shared" si="4"/>
        <v>0</v>
      </c>
      <c r="G178" s="43">
        <f t="shared" si="4"/>
        <v>0</v>
      </c>
      <c r="H178" s="46">
        <f t="shared" si="4"/>
        <v>0</v>
      </c>
    </row>
    <row r="179" spans="1:8" hidden="1" x14ac:dyDescent="0.15">
      <c r="A179" s="35">
        <v>50</v>
      </c>
      <c r="B179" s="37" t="s">
        <v>96</v>
      </c>
      <c r="C179" s="43">
        <f t="shared" si="4"/>
        <v>0</v>
      </c>
      <c r="D179" s="43">
        <f t="shared" si="4"/>
        <v>0</v>
      </c>
      <c r="E179" s="43">
        <f t="shared" si="4"/>
        <v>0</v>
      </c>
      <c r="F179" s="43">
        <f t="shared" si="4"/>
        <v>0</v>
      </c>
      <c r="G179" s="43">
        <f t="shared" si="4"/>
        <v>0</v>
      </c>
      <c r="H179" s="46">
        <f t="shared" si="4"/>
        <v>0</v>
      </c>
    </row>
    <row r="180" spans="1:8" hidden="1" x14ac:dyDescent="0.15">
      <c r="A180" s="35">
        <v>55</v>
      </c>
      <c r="B180" s="37" t="s">
        <v>97</v>
      </c>
      <c r="C180" s="43">
        <f t="shared" si="4"/>
        <v>0</v>
      </c>
      <c r="D180" s="43">
        <f t="shared" si="4"/>
        <v>0</v>
      </c>
      <c r="E180" s="43">
        <f t="shared" si="4"/>
        <v>0</v>
      </c>
      <c r="F180" s="43">
        <f t="shared" si="4"/>
        <v>0</v>
      </c>
      <c r="G180" s="43">
        <f t="shared" si="4"/>
        <v>0</v>
      </c>
      <c r="H180" s="46">
        <f t="shared" si="4"/>
        <v>0</v>
      </c>
    </row>
    <row r="181" spans="1:8" hidden="1" x14ac:dyDescent="0.15">
      <c r="A181" s="35">
        <v>60</v>
      </c>
      <c r="B181" s="37"/>
      <c r="C181" s="43">
        <f t="shared" si="4"/>
        <v>0</v>
      </c>
      <c r="D181" s="43">
        <f t="shared" si="4"/>
        <v>0</v>
      </c>
      <c r="E181" s="43">
        <f t="shared" si="4"/>
        <v>0</v>
      </c>
      <c r="F181" s="43">
        <f t="shared" si="4"/>
        <v>0</v>
      </c>
      <c r="G181" s="43">
        <f t="shared" si="4"/>
        <v>0</v>
      </c>
      <c r="H181" s="46">
        <f t="shared" si="4"/>
        <v>0</v>
      </c>
    </row>
    <row r="182" spans="1:8" hidden="1" x14ac:dyDescent="0.15">
      <c r="A182" s="35">
        <v>61</v>
      </c>
      <c r="B182" s="37"/>
      <c r="C182" s="43">
        <f t="shared" si="4"/>
        <v>0</v>
      </c>
      <c r="D182" s="43">
        <f t="shared" si="4"/>
        <v>0</v>
      </c>
      <c r="E182" s="43">
        <f t="shared" si="4"/>
        <v>0</v>
      </c>
      <c r="F182" s="43">
        <f t="shared" si="4"/>
        <v>0</v>
      </c>
      <c r="G182" s="43">
        <f t="shared" si="4"/>
        <v>0</v>
      </c>
      <c r="H182" s="46">
        <f t="shared" si="4"/>
        <v>0</v>
      </c>
    </row>
    <row r="183" spans="1:8" hidden="1" x14ac:dyDescent="0.15">
      <c r="A183" s="35">
        <v>62</v>
      </c>
      <c r="B183" s="37"/>
      <c r="C183" s="43">
        <f t="shared" si="4"/>
        <v>0</v>
      </c>
      <c r="D183" s="43">
        <f t="shared" si="4"/>
        <v>0</v>
      </c>
      <c r="E183" s="43">
        <f t="shared" si="4"/>
        <v>0</v>
      </c>
      <c r="F183" s="43">
        <f t="shared" si="4"/>
        <v>0</v>
      </c>
      <c r="G183" s="43">
        <f t="shared" si="4"/>
        <v>0</v>
      </c>
      <c r="H183" s="46">
        <f t="shared" si="4"/>
        <v>0</v>
      </c>
    </row>
    <row r="184" spans="1:8" hidden="1" x14ac:dyDescent="0.15">
      <c r="A184" s="35">
        <v>63</v>
      </c>
      <c r="B184" s="37"/>
      <c r="C184" s="43">
        <f t="shared" si="4"/>
        <v>0</v>
      </c>
      <c r="D184" s="43">
        <f t="shared" si="4"/>
        <v>0</v>
      </c>
      <c r="E184" s="43">
        <f t="shared" si="4"/>
        <v>0</v>
      </c>
      <c r="F184" s="43">
        <f t="shared" si="4"/>
        <v>0</v>
      </c>
      <c r="G184" s="43">
        <f t="shared" si="4"/>
        <v>0</v>
      </c>
      <c r="H184" s="46">
        <f t="shared" si="4"/>
        <v>0</v>
      </c>
    </row>
    <row r="185" spans="1:8" hidden="1" x14ac:dyDescent="0.15">
      <c r="A185" s="35">
        <v>64</v>
      </c>
      <c r="B185" s="37"/>
      <c r="C185" s="43">
        <f t="shared" si="4"/>
        <v>0</v>
      </c>
      <c r="D185" s="43">
        <f t="shared" si="4"/>
        <v>0</v>
      </c>
      <c r="E185" s="43">
        <f t="shared" si="4"/>
        <v>0</v>
      </c>
      <c r="F185" s="43">
        <f t="shared" si="4"/>
        <v>0</v>
      </c>
      <c r="G185" s="43">
        <f t="shared" si="4"/>
        <v>0</v>
      </c>
      <c r="H185" s="46">
        <f t="shared" si="4"/>
        <v>0</v>
      </c>
    </row>
    <row r="186" spans="1:8" hidden="1" x14ac:dyDescent="0.15">
      <c r="A186" s="35">
        <v>65</v>
      </c>
      <c r="B186" s="37"/>
      <c r="C186" s="43">
        <f t="shared" si="4"/>
        <v>0</v>
      </c>
      <c r="D186" s="43">
        <f t="shared" si="4"/>
        <v>0</v>
      </c>
      <c r="E186" s="43">
        <f t="shared" si="4"/>
        <v>0</v>
      </c>
      <c r="F186" s="43">
        <f t="shared" si="4"/>
        <v>0</v>
      </c>
      <c r="G186" s="43">
        <f t="shared" si="4"/>
        <v>0</v>
      </c>
      <c r="H186" s="46">
        <f t="shared" si="4"/>
        <v>0</v>
      </c>
    </row>
    <row r="187" spans="1:8" hidden="1" x14ac:dyDescent="0.15">
      <c r="A187" s="35">
        <v>66</v>
      </c>
      <c r="B187" s="37"/>
      <c r="C187" s="43">
        <f t="shared" si="4"/>
        <v>0</v>
      </c>
      <c r="D187" s="43">
        <f t="shared" si="4"/>
        <v>0</v>
      </c>
      <c r="E187" s="43">
        <f t="shared" si="4"/>
        <v>0</v>
      </c>
      <c r="F187" s="43">
        <f t="shared" si="4"/>
        <v>0</v>
      </c>
      <c r="G187" s="43">
        <f t="shared" si="4"/>
        <v>0</v>
      </c>
      <c r="H187" s="46">
        <f t="shared" si="4"/>
        <v>0</v>
      </c>
    </row>
    <row r="188" spans="1:8" hidden="1" x14ac:dyDescent="0.15">
      <c r="A188" s="35">
        <v>67</v>
      </c>
      <c r="B188" s="37"/>
      <c r="C188" s="43">
        <f t="shared" si="4"/>
        <v>0</v>
      </c>
      <c r="D188" s="43">
        <f t="shared" si="4"/>
        <v>0</v>
      </c>
      <c r="E188" s="43">
        <f t="shared" si="4"/>
        <v>0</v>
      </c>
      <c r="F188" s="43">
        <f t="shared" si="4"/>
        <v>0</v>
      </c>
      <c r="G188" s="43">
        <f t="shared" si="4"/>
        <v>0</v>
      </c>
      <c r="H188" s="46">
        <f t="shared" si="4"/>
        <v>0</v>
      </c>
    </row>
    <row r="189" spans="1:8" hidden="1" x14ac:dyDescent="0.15">
      <c r="A189" s="35">
        <v>68</v>
      </c>
      <c r="B189" s="37"/>
      <c r="C189" s="43">
        <f t="shared" ref="C189:H201" si="5">+C156*$L$2</f>
        <v>0</v>
      </c>
      <c r="D189" s="43">
        <f t="shared" si="5"/>
        <v>0</v>
      </c>
      <c r="E189" s="43">
        <f t="shared" si="5"/>
        <v>0</v>
      </c>
      <c r="F189" s="43">
        <f t="shared" si="5"/>
        <v>0</v>
      </c>
      <c r="G189" s="43">
        <f t="shared" si="5"/>
        <v>0</v>
      </c>
      <c r="H189" s="46">
        <f t="shared" si="5"/>
        <v>0</v>
      </c>
    </row>
    <row r="190" spans="1:8" hidden="1" x14ac:dyDescent="0.15">
      <c r="A190" s="35">
        <v>69</v>
      </c>
      <c r="B190" s="37"/>
      <c r="C190" s="43">
        <f t="shared" si="5"/>
        <v>0</v>
      </c>
      <c r="D190" s="43">
        <f t="shared" si="5"/>
        <v>0</v>
      </c>
      <c r="E190" s="43">
        <f t="shared" si="5"/>
        <v>0</v>
      </c>
      <c r="F190" s="43">
        <f t="shared" si="5"/>
        <v>0</v>
      </c>
      <c r="G190" s="43">
        <f t="shared" si="5"/>
        <v>0</v>
      </c>
      <c r="H190" s="46">
        <f t="shared" si="5"/>
        <v>0</v>
      </c>
    </row>
    <row r="191" spans="1:8" hidden="1" x14ac:dyDescent="0.15">
      <c r="A191" s="35">
        <v>70</v>
      </c>
      <c r="B191" s="37"/>
      <c r="C191" s="43">
        <f t="shared" si="5"/>
        <v>0</v>
      </c>
      <c r="D191" s="43">
        <f t="shared" si="5"/>
        <v>0</v>
      </c>
      <c r="E191" s="43">
        <f t="shared" si="5"/>
        <v>0</v>
      </c>
      <c r="F191" s="43">
        <f t="shared" si="5"/>
        <v>0</v>
      </c>
      <c r="G191" s="43">
        <f t="shared" si="5"/>
        <v>0</v>
      </c>
      <c r="H191" s="46">
        <f t="shared" si="5"/>
        <v>0</v>
      </c>
    </row>
    <row r="192" spans="1:8" hidden="1" x14ac:dyDescent="0.15">
      <c r="A192" s="35">
        <v>71</v>
      </c>
      <c r="B192" s="37"/>
      <c r="C192" s="43">
        <f t="shared" si="5"/>
        <v>0</v>
      </c>
      <c r="D192" s="43">
        <f t="shared" si="5"/>
        <v>0</v>
      </c>
      <c r="E192" s="43">
        <f t="shared" si="5"/>
        <v>0</v>
      </c>
      <c r="F192" s="43">
        <f t="shared" si="5"/>
        <v>0</v>
      </c>
      <c r="G192" s="43">
        <f t="shared" si="5"/>
        <v>0</v>
      </c>
      <c r="H192" s="46">
        <f t="shared" si="5"/>
        <v>0</v>
      </c>
    </row>
    <row r="193" spans="1:15" hidden="1" x14ac:dyDescent="0.15">
      <c r="A193" s="35">
        <v>72</v>
      </c>
      <c r="B193" s="37"/>
      <c r="C193" s="43">
        <f t="shared" si="5"/>
        <v>0</v>
      </c>
      <c r="D193" s="43">
        <f t="shared" si="5"/>
        <v>0</v>
      </c>
      <c r="E193" s="43">
        <f t="shared" si="5"/>
        <v>0</v>
      </c>
      <c r="F193" s="43">
        <f t="shared" si="5"/>
        <v>0</v>
      </c>
      <c r="G193" s="43">
        <f t="shared" si="5"/>
        <v>0</v>
      </c>
      <c r="H193" s="46">
        <f t="shared" si="5"/>
        <v>0</v>
      </c>
    </row>
    <row r="194" spans="1:15" hidden="1" x14ac:dyDescent="0.15">
      <c r="A194" s="35">
        <v>73</v>
      </c>
      <c r="B194" s="37"/>
      <c r="C194" s="43">
        <f t="shared" si="5"/>
        <v>0</v>
      </c>
      <c r="D194" s="43">
        <f t="shared" si="5"/>
        <v>0</v>
      </c>
      <c r="E194" s="43">
        <f t="shared" si="5"/>
        <v>0</v>
      </c>
      <c r="F194" s="43">
        <f t="shared" si="5"/>
        <v>0</v>
      </c>
      <c r="G194" s="43">
        <f t="shared" si="5"/>
        <v>0</v>
      </c>
      <c r="H194" s="46">
        <f t="shared" si="5"/>
        <v>0</v>
      </c>
    </row>
    <row r="195" spans="1:15" hidden="1" x14ac:dyDescent="0.15">
      <c r="A195" s="35">
        <v>74</v>
      </c>
      <c r="B195" s="37"/>
      <c r="C195" s="43">
        <f t="shared" si="5"/>
        <v>0</v>
      </c>
      <c r="D195" s="43">
        <f t="shared" si="5"/>
        <v>0</v>
      </c>
      <c r="E195" s="43">
        <f t="shared" si="5"/>
        <v>0</v>
      </c>
      <c r="F195" s="43">
        <f t="shared" si="5"/>
        <v>0</v>
      </c>
      <c r="G195" s="43">
        <f t="shared" si="5"/>
        <v>0</v>
      </c>
      <c r="H195" s="46">
        <f t="shared" si="5"/>
        <v>0</v>
      </c>
    </row>
    <row r="196" spans="1:15" hidden="1" x14ac:dyDescent="0.15">
      <c r="A196" s="35">
        <v>75</v>
      </c>
      <c r="B196" s="37" t="s">
        <v>3</v>
      </c>
      <c r="C196" s="43">
        <f t="shared" si="5"/>
        <v>0</v>
      </c>
      <c r="D196" s="43">
        <f t="shared" si="5"/>
        <v>0</v>
      </c>
      <c r="E196" s="43">
        <f t="shared" si="5"/>
        <v>0</v>
      </c>
      <c r="F196" s="43">
        <f t="shared" si="5"/>
        <v>0</v>
      </c>
      <c r="G196" s="43">
        <f t="shared" si="5"/>
        <v>0</v>
      </c>
      <c r="H196" s="46">
        <f t="shared" si="5"/>
        <v>0</v>
      </c>
    </row>
    <row r="197" spans="1:15" hidden="1" x14ac:dyDescent="0.15">
      <c r="A197" s="35">
        <v>1</v>
      </c>
      <c r="B197" s="37" t="s">
        <v>4</v>
      </c>
      <c r="C197" s="43">
        <f t="shared" si="5"/>
        <v>0</v>
      </c>
      <c r="D197" s="43">
        <f t="shared" si="5"/>
        <v>0</v>
      </c>
      <c r="E197" s="43">
        <f t="shared" si="5"/>
        <v>0</v>
      </c>
      <c r="F197" s="43">
        <f t="shared" si="5"/>
        <v>0</v>
      </c>
      <c r="G197" s="43">
        <f t="shared" si="5"/>
        <v>0</v>
      </c>
      <c r="H197" s="46">
        <f t="shared" si="5"/>
        <v>0</v>
      </c>
    </row>
    <row r="198" spans="1:15" hidden="1" x14ac:dyDescent="0.15">
      <c r="A198" s="35">
        <v>2</v>
      </c>
      <c r="B198" s="37" t="s">
        <v>1</v>
      </c>
      <c r="C198" s="43">
        <f t="shared" si="5"/>
        <v>0</v>
      </c>
      <c r="D198" s="43">
        <f t="shared" si="5"/>
        <v>0</v>
      </c>
      <c r="E198" s="43">
        <f t="shared" si="5"/>
        <v>0</v>
      </c>
      <c r="F198" s="43">
        <f t="shared" si="5"/>
        <v>0</v>
      </c>
      <c r="G198" s="43">
        <f t="shared" si="5"/>
        <v>0</v>
      </c>
      <c r="H198" s="46">
        <f t="shared" si="5"/>
        <v>0</v>
      </c>
    </row>
    <row r="199" spans="1:15" hidden="1" x14ac:dyDescent="0.15">
      <c r="A199" s="35">
        <v>3</v>
      </c>
      <c r="B199" s="37" t="s">
        <v>5</v>
      </c>
      <c r="C199" s="43">
        <f t="shared" si="5"/>
        <v>0</v>
      </c>
      <c r="D199" s="43">
        <f t="shared" si="5"/>
        <v>0</v>
      </c>
      <c r="E199" s="43">
        <f t="shared" si="5"/>
        <v>0</v>
      </c>
      <c r="F199" s="43">
        <f t="shared" si="5"/>
        <v>0</v>
      </c>
      <c r="G199" s="43">
        <f t="shared" si="5"/>
        <v>0</v>
      </c>
      <c r="H199" s="46">
        <f t="shared" si="5"/>
        <v>0</v>
      </c>
    </row>
    <row r="200" spans="1:15" hidden="1" x14ac:dyDescent="0.15">
      <c r="A200" s="35">
        <v>1</v>
      </c>
      <c r="B200" s="37" t="s">
        <v>98</v>
      </c>
      <c r="C200" s="43">
        <f t="shared" si="5"/>
        <v>0</v>
      </c>
      <c r="D200" s="43">
        <f t="shared" si="5"/>
        <v>0</v>
      </c>
      <c r="E200" s="43">
        <f t="shared" si="5"/>
        <v>0</v>
      </c>
      <c r="F200" s="43">
        <f t="shared" si="5"/>
        <v>0</v>
      </c>
      <c r="G200" s="43">
        <f t="shared" si="5"/>
        <v>0</v>
      </c>
      <c r="H200" s="46">
        <f t="shared" si="5"/>
        <v>0</v>
      </c>
    </row>
    <row r="201" spans="1:15" ht="14" hidden="1" thickBot="1" x14ac:dyDescent="0.2">
      <c r="A201" s="47">
        <v>1</v>
      </c>
      <c r="B201" s="48" t="s">
        <v>99</v>
      </c>
      <c r="C201" s="49">
        <f t="shared" si="5"/>
        <v>0</v>
      </c>
      <c r="D201" s="49">
        <f t="shared" si="5"/>
        <v>0</v>
      </c>
      <c r="E201" s="49">
        <f t="shared" si="5"/>
        <v>0</v>
      </c>
      <c r="F201" s="49">
        <f t="shared" si="5"/>
        <v>0</v>
      </c>
      <c r="G201" s="49">
        <f t="shared" si="5"/>
        <v>0</v>
      </c>
      <c r="H201" s="50">
        <f t="shared" si="5"/>
        <v>0</v>
      </c>
    </row>
    <row r="202" spans="1:15" ht="14" hidden="1" thickBot="1" x14ac:dyDescent="0.2"/>
    <row r="203" spans="1:15" ht="18" hidden="1" x14ac:dyDescent="0.2">
      <c r="A203" s="463" t="s">
        <v>115</v>
      </c>
      <c r="B203" s="464"/>
      <c r="C203" s="464"/>
      <c r="D203" s="464"/>
      <c r="E203" s="464"/>
      <c r="F203" s="464"/>
      <c r="G203" s="464"/>
      <c r="H203" s="465"/>
    </row>
    <row r="204" spans="1:15" ht="18" hidden="1" x14ac:dyDescent="0.2">
      <c r="A204" s="466" t="s">
        <v>12</v>
      </c>
      <c r="B204" s="467"/>
      <c r="C204" s="467"/>
      <c r="D204" s="467"/>
      <c r="E204" s="467"/>
      <c r="F204" s="467"/>
      <c r="G204" s="467"/>
      <c r="H204" s="468"/>
    </row>
    <row r="205" spans="1:15" hidden="1" x14ac:dyDescent="0.15">
      <c r="A205" s="461" t="s">
        <v>0</v>
      </c>
      <c r="B205" s="462"/>
      <c r="C205" s="462"/>
      <c r="D205" s="462"/>
      <c r="E205" s="462"/>
      <c r="F205" s="462"/>
      <c r="G205" s="462"/>
      <c r="H205" s="257"/>
    </row>
    <row r="206" spans="1:15" hidden="1" x14ac:dyDescent="0.15">
      <c r="A206" s="35" t="s">
        <v>2</v>
      </c>
      <c r="B206" s="36" t="s">
        <v>2</v>
      </c>
      <c r="C206" s="254" t="s">
        <v>116</v>
      </c>
      <c r="D206" s="254" t="s">
        <v>117</v>
      </c>
      <c r="E206" s="254" t="s">
        <v>118</v>
      </c>
      <c r="F206" s="254" t="s">
        <v>119</v>
      </c>
      <c r="G206" s="254" t="s">
        <v>120</v>
      </c>
      <c r="H206" s="257" t="s">
        <v>121</v>
      </c>
    </row>
    <row r="207" spans="1:15" ht="14" hidden="1" x14ac:dyDescent="0.15">
      <c r="A207" s="35">
        <v>18</v>
      </c>
      <c r="B207" s="37" t="s">
        <v>90</v>
      </c>
      <c r="C207" s="38"/>
      <c r="D207" s="39"/>
      <c r="E207" s="39"/>
      <c r="F207" s="39"/>
      <c r="G207" s="39"/>
      <c r="H207" s="39"/>
      <c r="J207" s="40"/>
      <c r="K207" s="40"/>
      <c r="L207" s="40"/>
      <c r="M207" s="40"/>
      <c r="N207" s="40"/>
      <c r="O207" s="40"/>
    </row>
    <row r="208" spans="1:15" ht="14" hidden="1" x14ac:dyDescent="0.15">
      <c r="A208" s="35">
        <v>25</v>
      </c>
      <c r="B208" s="37" t="s">
        <v>91</v>
      </c>
      <c r="C208" s="38"/>
      <c r="D208" s="39"/>
      <c r="E208" s="39"/>
      <c r="F208" s="39"/>
      <c r="G208" s="39"/>
      <c r="H208" s="39"/>
      <c r="J208" s="40"/>
      <c r="K208" s="40"/>
      <c r="L208" s="40"/>
      <c r="M208" s="40"/>
      <c r="N208" s="40"/>
      <c r="O208" s="40"/>
    </row>
    <row r="209" spans="1:15" ht="14" hidden="1" x14ac:dyDescent="0.15">
      <c r="A209" s="35">
        <v>30</v>
      </c>
      <c r="B209" s="37" t="s">
        <v>92</v>
      </c>
      <c r="C209" s="38"/>
      <c r="D209" s="39"/>
      <c r="E209" s="39"/>
      <c r="F209" s="39"/>
      <c r="G209" s="39"/>
      <c r="H209" s="39"/>
      <c r="J209" s="40"/>
      <c r="K209" s="40"/>
      <c r="L209" s="40"/>
      <c r="M209" s="40"/>
      <c r="N209" s="40"/>
      <c r="O209" s="40"/>
    </row>
    <row r="210" spans="1:15" ht="14" hidden="1" x14ac:dyDescent="0.15">
      <c r="A210" s="35">
        <v>35</v>
      </c>
      <c r="B210" s="37" t="s">
        <v>93</v>
      </c>
      <c r="C210" s="38"/>
      <c r="D210" s="39"/>
      <c r="E210" s="39"/>
      <c r="F210" s="39"/>
      <c r="G210" s="39"/>
      <c r="H210" s="39"/>
      <c r="J210" s="40"/>
      <c r="K210" s="40"/>
      <c r="L210" s="40"/>
      <c r="M210" s="40"/>
      <c r="N210" s="40"/>
      <c r="O210" s="40"/>
    </row>
    <row r="211" spans="1:15" ht="14" hidden="1" x14ac:dyDescent="0.15">
      <c r="A211" s="35">
        <v>40</v>
      </c>
      <c r="B211" s="37" t="s">
        <v>94</v>
      </c>
      <c r="C211" s="38"/>
      <c r="D211" s="39"/>
      <c r="E211" s="39"/>
      <c r="F211" s="39"/>
      <c r="G211" s="39"/>
      <c r="H211" s="39"/>
      <c r="J211" s="40"/>
      <c r="K211" s="40"/>
      <c r="L211" s="40"/>
      <c r="M211" s="40"/>
      <c r="N211" s="40"/>
      <c r="O211" s="40"/>
    </row>
    <row r="212" spans="1:15" ht="14" hidden="1" x14ac:dyDescent="0.15">
      <c r="A212" s="35">
        <v>45</v>
      </c>
      <c r="B212" s="37" t="s">
        <v>95</v>
      </c>
      <c r="C212" s="38"/>
      <c r="D212" s="39"/>
      <c r="E212" s="39"/>
      <c r="F212" s="39"/>
      <c r="G212" s="39"/>
      <c r="H212" s="39"/>
      <c r="J212" s="40"/>
      <c r="K212" s="40"/>
      <c r="L212" s="40"/>
      <c r="M212" s="40"/>
      <c r="N212" s="40"/>
      <c r="O212" s="40"/>
    </row>
    <row r="213" spans="1:15" ht="14" hidden="1" x14ac:dyDescent="0.15">
      <c r="A213" s="35">
        <v>50</v>
      </c>
      <c r="B213" s="37" t="s">
        <v>96</v>
      </c>
      <c r="C213" s="38"/>
      <c r="D213" s="39"/>
      <c r="E213" s="39"/>
      <c r="F213" s="39"/>
      <c r="G213" s="39"/>
      <c r="H213" s="39"/>
      <c r="J213" s="40"/>
      <c r="K213" s="40"/>
      <c r="L213" s="40"/>
      <c r="M213" s="40"/>
      <c r="N213" s="40"/>
      <c r="O213" s="40"/>
    </row>
    <row r="214" spans="1:15" ht="14" hidden="1" x14ac:dyDescent="0.15">
      <c r="A214" s="35">
        <v>55</v>
      </c>
      <c r="B214" s="37" t="s">
        <v>97</v>
      </c>
      <c r="C214" s="38"/>
      <c r="D214" s="39"/>
      <c r="E214" s="39"/>
      <c r="F214" s="39"/>
      <c r="G214" s="39"/>
      <c r="H214" s="39"/>
      <c r="J214" s="40"/>
      <c r="K214" s="40"/>
      <c r="L214" s="40"/>
      <c r="M214" s="40"/>
      <c r="N214" s="40"/>
      <c r="O214" s="40"/>
    </row>
    <row r="215" spans="1:15" ht="14" hidden="1" x14ac:dyDescent="0.15">
      <c r="A215" s="35">
        <v>60</v>
      </c>
      <c r="B215" s="37"/>
      <c r="C215" s="38"/>
      <c r="D215" s="39"/>
      <c r="E215" s="39"/>
      <c r="F215" s="39"/>
      <c r="G215" s="39"/>
      <c r="H215" s="39"/>
      <c r="J215" s="40"/>
      <c r="K215" s="40"/>
      <c r="L215" s="40"/>
      <c r="M215" s="40"/>
      <c r="N215" s="40"/>
      <c r="O215" s="40"/>
    </row>
    <row r="216" spans="1:15" ht="14" hidden="1" x14ac:dyDescent="0.15">
      <c r="A216" s="35">
        <v>61</v>
      </c>
      <c r="B216" s="37"/>
      <c r="C216" s="38"/>
      <c r="D216" s="39"/>
      <c r="E216" s="39"/>
      <c r="F216" s="39"/>
      <c r="G216" s="39"/>
      <c r="H216" s="39"/>
      <c r="J216" s="40"/>
      <c r="K216" s="40"/>
      <c r="L216" s="40"/>
      <c r="M216" s="40"/>
      <c r="N216" s="40"/>
      <c r="O216" s="40"/>
    </row>
    <row r="217" spans="1:15" ht="14" hidden="1" x14ac:dyDescent="0.15">
      <c r="A217" s="35">
        <v>62</v>
      </c>
      <c r="B217" s="37"/>
      <c r="C217" s="38"/>
      <c r="D217" s="39"/>
      <c r="E217" s="39"/>
      <c r="F217" s="39"/>
      <c r="G217" s="39"/>
      <c r="H217" s="39"/>
      <c r="J217" s="40"/>
      <c r="K217" s="40"/>
      <c r="L217" s="40"/>
      <c r="M217" s="40"/>
      <c r="N217" s="40"/>
      <c r="O217" s="40"/>
    </row>
    <row r="218" spans="1:15" ht="14" hidden="1" x14ac:dyDescent="0.15">
      <c r="A218" s="35">
        <v>63</v>
      </c>
      <c r="B218" s="37"/>
      <c r="C218" s="38"/>
      <c r="D218" s="39"/>
      <c r="E218" s="39"/>
      <c r="F218" s="39"/>
      <c r="G218" s="39"/>
      <c r="H218" s="39"/>
      <c r="J218" s="40"/>
      <c r="K218" s="40"/>
      <c r="L218" s="40"/>
      <c r="M218" s="40"/>
      <c r="N218" s="40"/>
      <c r="O218" s="40"/>
    </row>
    <row r="219" spans="1:15" ht="14" hidden="1" x14ac:dyDescent="0.15">
      <c r="A219" s="35">
        <v>64</v>
      </c>
      <c r="B219" s="37"/>
      <c r="C219" s="38"/>
      <c r="D219" s="39"/>
      <c r="E219" s="39"/>
      <c r="F219" s="39"/>
      <c r="G219" s="39"/>
      <c r="H219" s="39"/>
      <c r="J219" s="40"/>
      <c r="K219" s="40"/>
      <c r="L219" s="40"/>
      <c r="M219" s="40"/>
      <c r="N219" s="40"/>
      <c r="O219" s="40"/>
    </row>
    <row r="220" spans="1:15" ht="14" hidden="1" x14ac:dyDescent="0.15">
      <c r="A220" s="35">
        <v>65</v>
      </c>
      <c r="B220" s="37"/>
      <c r="C220" s="38"/>
      <c r="D220" s="39"/>
      <c r="E220" s="39"/>
      <c r="F220" s="39"/>
      <c r="G220" s="39"/>
      <c r="H220" s="39"/>
      <c r="J220" s="40"/>
      <c r="K220" s="40"/>
      <c r="L220" s="40"/>
      <c r="M220" s="40"/>
      <c r="N220" s="40"/>
      <c r="O220" s="40"/>
    </row>
    <row r="221" spans="1:15" ht="14" hidden="1" x14ac:dyDescent="0.15">
      <c r="A221" s="35">
        <v>66</v>
      </c>
      <c r="B221" s="37"/>
      <c r="C221" s="38"/>
      <c r="D221" s="39"/>
      <c r="E221" s="39"/>
      <c r="F221" s="39"/>
      <c r="G221" s="39"/>
      <c r="H221" s="39"/>
      <c r="J221" s="40"/>
      <c r="K221" s="40"/>
      <c r="L221" s="40"/>
      <c r="M221" s="40"/>
      <c r="N221" s="40"/>
      <c r="O221" s="40"/>
    </row>
    <row r="222" spans="1:15" ht="14" hidden="1" x14ac:dyDescent="0.15">
      <c r="A222" s="35">
        <v>67</v>
      </c>
      <c r="B222" s="37"/>
      <c r="C222" s="38"/>
      <c r="D222" s="39"/>
      <c r="E222" s="39"/>
      <c r="F222" s="39"/>
      <c r="G222" s="39"/>
      <c r="H222" s="39"/>
      <c r="J222" s="40"/>
      <c r="K222" s="40"/>
      <c r="L222" s="40"/>
      <c r="M222" s="40"/>
      <c r="N222" s="40"/>
      <c r="O222" s="40"/>
    </row>
    <row r="223" spans="1:15" ht="14" hidden="1" x14ac:dyDescent="0.15">
      <c r="A223" s="35">
        <v>68</v>
      </c>
      <c r="B223" s="37"/>
      <c r="C223" s="38"/>
      <c r="D223" s="39"/>
      <c r="E223" s="39"/>
      <c r="F223" s="39"/>
      <c r="G223" s="39"/>
      <c r="H223" s="39"/>
      <c r="J223" s="40"/>
      <c r="K223" s="40"/>
      <c r="L223" s="40"/>
      <c r="M223" s="40"/>
      <c r="N223" s="40"/>
      <c r="O223" s="40"/>
    </row>
    <row r="224" spans="1:15" ht="14" hidden="1" x14ac:dyDescent="0.15">
      <c r="A224" s="35">
        <v>69</v>
      </c>
      <c r="B224" s="37"/>
      <c r="C224" s="38"/>
      <c r="D224" s="39"/>
      <c r="E224" s="39"/>
      <c r="F224" s="39"/>
      <c r="G224" s="39"/>
      <c r="H224" s="39"/>
      <c r="J224" s="40"/>
      <c r="K224" s="40"/>
      <c r="L224" s="40"/>
      <c r="M224" s="40"/>
      <c r="N224" s="40"/>
      <c r="O224" s="40"/>
    </row>
    <row r="225" spans="1:15" ht="14" hidden="1" x14ac:dyDescent="0.15">
      <c r="A225" s="35">
        <v>70</v>
      </c>
      <c r="B225" s="37"/>
      <c r="C225" s="38"/>
      <c r="D225" s="39"/>
      <c r="E225" s="39"/>
      <c r="F225" s="39"/>
      <c r="G225" s="39"/>
      <c r="H225" s="39"/>
      <c r="J225" s="40"/>
      <c r="K225" s="40"/>
      <c r="L225" s="40"/>
      <c r="M225" s="40"/>
      <c r="N225" s="40"/>
      <c r="O225" s="40"/>
    </row>
    <row r="226" spans="1:15" ht="14" hidden="1" x14ac:dyDescent="0.15">
      <c r="A226" s="35">
        <v>71</v>
      </c>
      <c r="B226" s="37"/>
      <c r="C226" s="38"/>
      <c r="D226" s="39"/>
      <c r="E226" s="39"/>
      <c r="F226" s="39"/>
      <c r="G226" s="39"/>
      <c r="H226" s="39"/>
      <c r="J226" s="40"/>
      <c r="K226" s="40"/>
      <c r="L226" s="40"/>
      <c r="M226" s="40"/>
      <c r="N226" s="40"/>
      <c r="O226" s="40"/>
    </row>
    <row r="227" spans="1:15" ht="14" hidden="1" x14ac:dyDescent="0.15">
      <c r="A227" s="35">
        <v>72</v>
      </c>
      <c r="B227" s="37"/>
      <c r="C227" s="38"/>
      <c r="D227" s="39"/>
      <c r="E227" s="39"/>
      <c r="F227" s="39"/>
      <c r="G227" s="39"/>
      <c r="H227" s="39"/>
      <c r="J227" s="40"/>
      <c r="K227" s="40"/>
      <c r="L227" s="40"/>
      <c r="M227" s="40"/>
      <c r="N227" s="40"/>
      <c r="O227" s="40"/>
    </row>
    <row r="228" spans="1:15" ht="14" hidden="1" x14ac:dyDescent="0.15">
      <c r="A228" s="35">
        <v>73</v>
      </c>
      <c r="B228" s="37"/>
      <c r="C228" s="38"/>
      <c r="D228" s="39"/>
      <c r="E228" s="39"/>
      <c r="F228" s="39"/>
      <c r="G228" s="39"/>
      <c r="H228" s="39"/>
      <c r="J228" s="40"/>
      <c r="K228" s="40"/>
      <c r="L228" s="40"/>
      <c r="M228" s="40"/>
      <c r="N228" s="40"/>
      <c r="O228" s="40"/>
    </row>
    <row r="229" spans="1:15" ht="14" hidden="1" x14ac:dyDescent="0.15">
      <c r="A229" s="35">
        <v>74</v>
      </c>
      <c r="B229" s="37"/>
      <c r="C229" s="38"/>
      <c r="D229" s="39"/>
      <c r="E229" s="39"/>
      <c r="F229" s="39"/>
      <c r="G229" s="39"/>
      <c r="H229" s="39"/>
      <c r="J229" s="40"/>
      <c r="K229" s="40"/>
      <c r="L229" s="40"/>
      <c r="M229" s="40"/>
      <c r="N229" s="40"/>
      <c r="O229" s="40"/>
    </row>
    <row r="230" spans="1:15" ht="14" hidden="1" x14ac:dyDescent="0.15">
      <c r="A230" s="35">
        <v>75</v>
      </c>
      <c r="B230" s="37" t="s">
        <v>3</v>
      </c>
      <c r="C230" s="38"/>
      <c r="D230" s="39"/>
      <c r="E230" s="39"/>
      <c r="F230" s="39"/>
      <c r="G230" s="39"/>
      <c r="H230" s="39"/>
      <c r="J230" s="40"/>
      <c r="K230" s="40"/>
      <c r="L230" s="40"/>
      <c r="M230" s="40"/>
      <c r="N230" s="40"/>
      <c r="O230" s="40"/>
    </row>
    <row r="231" spans="1:15" ht="14" hidden="1" x14ac:dyDescent="0.15">
      <c r="A231" s="35">
        <v>1</v>
      </c>
      <c r="B231" s="37" t="s">
        <v>4</v>
      </c>
      <c r="C231" s="41"/>
      <c r="D231" s="42"/>
      <c r="E231" s="42"/>
      <c r="F231" s="42"/>
      <c r="G231" s="42"/>
      <c r="H231" s="42"/>
      <c r="J231" s="40"/>
      <c r="K231" s="40"/>
      <c r="L231" s="40"/>
      <c r="M231" s="40"/>
      <c r="N231" s="40"/>
      <c r="O231" s="40"/>
    </row>
    <row r="232" spans="1:15" ht="14" hidden="1" x14ac:dyDescent="0.15">
      <c r="A232" s="35">
        <v>2</v>
      </c>
      <c r="B232" s="37" t="s">
        <v>1</v>
      </c>
      <c r="C232" s="38"/>
      <c r="D232" s="39"/>
      <c r="E232" s="39"/>
      <c r="F232" s="39"/>
      <c r="G232" s="39"/>
      <c r="H232" s="39"/>
      <c r="J232" s="40"/>
      <c r="K232" s="40"/>
      <c r="L232" s="40"/>
      <c r="M232" s="40"/>
      <c r="N232" s="40"/>
      <c r="O232" s="40"/>
    </row>
    <row r="233" spans="1:15" ht="14" hidden="1" x14ac:dyDescent="0.15">
      <c r="A233" s="35">
        <v>3</v>
      </c>
      <c r="B233" s="37" t="s">
        <v>5</v>
      </c>
      <c r="C233" s="38"/>
      <c r="D233" s="39"/>
      <c r="E233" s="39"/>
      <c r="F233" s="39"/>
      <c r="G233" s="39"/>
      <c r="H233" s="39"/>
      <c r="J233" s="40"/>
      <c r="K233" s="40"/>
      <c r="L233" s="40"/>
      <c r="M233" s="40"/>
      <c r="N233" s="40"/>
      <c r="O233" s="40"/>
    </row>
    <row r="234" spans="1:15" hidden="1" x14ac:dyDescent="0.15">
      <c r="A234" s="35">
        <v>1</v>
      </c>
      <c r="B234" s="37" t="s">
        <v>98</v>
      </c>
      <c r="C234" s="43"/>
      <c r="D234" s="43"/>
      <c r="E234" s="43"/>
      <c r="F234" s="43"/>
      <c r="G234" s="43"/>
      <c r="H234" s="46"/>
      <c r="J234" s="40"/>
      <c r="K234" s="40"/>
      <c r="L234" s="40"/>
      <c r="M234" s="40"/>
      <c r="N234" s="40"/>
      <c r="O234" s="40"/>
    </row>
    <row r="235" spans="1:15" hidden="1" x14ac:dyDescent="0.15">
      <c r="A235" s="35">
        <v>1</v>
      </c>
      <c r="B235" s="37" t="s">
        <v>99</v>
      </c>
      <c r="C235" s="43">
        <v>0</v>
      </c>
      <c r="D235" s="43">
        <v>0</v>
      </c>
      <c r="E235" s="43">
        <v>0</v>
      </c>
      <c r="F235" s="43">
        <v>0</v>
      </c>
      <c r="G235" s="43">
        <v>0</v>
      </c>
      <c r="H235" s="46">
        <v>0</v>
      </c>
      <c r="J235" s="40"/>
      <c r="K235" s="40"/>
      <c r="L235" s="40"/>
      <c r="M235" s="40"/>
      <c r="N235" s="40"/>
      <c r="O235" s="40"/>
    </row>
    <row r="236" spans="1:15" hidden="1" x14ac:dyDescent="0.15">
      <c r="A236" s="35"/>
      <c r="H236" s="52"/>
    </row>
    <row r="237" spans="1:15" ht="18" hidden="1" x14ac:dyDescent="0.2">
      <c r="A237" s="466" t="s">
        <v>100</v>
      </c>
      <c r="B237" s="467"/>
      <c r="C237" s="467"/>
      <c r="D237" s="467"/>
      <c r="E237" s="467"/>
      <c r="F237" s="467"/>
      <c r="G237" s="467"/>
      <c r="H237" s="468"/>
    </row>
    <row r="238" spans="1:15" hidden="1" x14ac:dyDescent="0.15">
      <c r="A238" s="461" t="s">
        <v>0</v>
      </c>
      <c r="B238" s="462"/>
      <c r="C238" s="462"/>
      <c r="D238" s="462"/>
      <c r="E238" s="462"/>
      <c r="F238" s="462"/>
      <c r="G238" s="462"/>
      <c r="H238" s="257"/>
    </row>
    <row r="239" spans="1:15" hidden="1" x14ac:dyDescent="0.15">
      <c r="A239" s="35" t="s">
        <v>2</v>
      </c>
      <c r="B239" s="36" t="s">
        <v>2</v>
      </c>
      <c r="C239" s="254" t="s">
        <v>116</v>
      </c>
      <c r="D239" s="254" t="s">
        <v>117</v>
      </c>
      <c r="E239" s="254" t="s">
        <v>118</v>
      </c>
      <c r="F239" s="254" t="s">
        <v>119</v>
      </c>
      <c r="G239" s="254" t="s">
        <v>120</v>
      </c>
      <c r="H239" s="257" t="s">
        <v>121</v>
      </c>
    </row>
    <row r="240" spans="1:15" hidden="1" x14ac:dyDescent="0.15">
      <c r="A240" s="35">
        <v>18</v>
      </c>
      <c r="B240" s="37" t="s">
        <v>90</v>
      </c>
      <c r="C240" s="43">
        <f t="shared" ref="C240:H255" si="6">+C207*$L$2</f>
        <v>0</v>
      </c>
      <c r="D240" s="43">
        <f t="shared" si="6"/>
        <v>0</v>
      </c>
      <c r="E240" s="43">
        <f t="shared" si="6"/>
        <v>0</v>
      </c>
      <c r="F240" s="43">
        <f t="shared" si="6"/>
        <v>0</v>
      </c>
      <c r="G240" s="43">
        <f t="shared" si="6"/>
        <v>0</v>
      </c>
      <c r="H240" s="46">
        <f t="shared" si="6"/>
        <v>0</v>
      </c>
    </row>
    <row r="241" spans="1:8" hidden="1" x14ac:dyDescent="0.15">
      <c r="A241" s="35">
        <v>25</v>
      </c>
      <c r="B241" s="37" t="s">
        <v>91</v>
      </c>
      <c r="C241" s="43">
        <f t="shared" si="6"/>
        <v>0</v>
      </c>
      <c r="D241" s="43">
        <f t="shared" si="6"/>
        <v>0</v>
      </c>
      <c r="E241" s="43">
        <f t="shared" si="6"/>
        <v>0</v>
      </c>
      <c r="F241" s="43">
        <f t="shared" si="6"/>
        <v>0</v>
      </c>
      <c r="G241" s="43">
        <f t="shared" si="6"/>
        <v>0</v>
      </c>
      <c r="H241" s="46">
        <f t="shared" si="6"/>
        <v>0</v>
      </c>
    </row>
    <row r="242" spans="1:8" hidden="1" x14ac:dyDescent="0.15">
      <c r="A242" s="35">
        <v>30</v>
      </c>
      <c r="B242" s="37" t="s">
        <v>92</v>
      </c>
      <c r="C242" s="43">
        <f t="shared" si="6"/>
        <v>0</v>
      </c>
      <c r="D242" s="43">
        <f t="shared" si="6"/>
        <v>0</v>
      </c>
      <c r="E242" s="43">
        <f t="shared" si="6"/>
        <v>0</v>
      </c>
      <c r="F242" s="43">
        <f t="shared" si="6"/>
        <v>0</v>
      </c>
      <c r="G242" s="43">
        <f t="shared" si="6"/>
        <v>0</v>
      </c>
      <c r="H242" s="46">
        <f t="shared" si="6"/>
        <v>0</v>
      </c>
    </row>
    <row r="243" spans="1:8" hidden="1" x14ac:dyDescent="0.15">
      <c r="A243" s="35">
        <v>35</v>
      </c>
      <c r="B243" s="37" t="s">
        <v>93</v>
      </c>
      <c r="C243" s="43">
        <f t="shared" si="6"/>
        <v>0</v>
      </c>
      <c r="D243" s="43">
        <f t="shared" si="6"/>
        <v>0</v>
      </c>
      <c r="E243" s="43">
        <f t="shared" si="6"/>
        <v>0</v>
      </c>
      <c r="F243" s="43">
        <f t="shared" si="6"/>
        <v>0</v>
      </c>
      <c r="G243" s="43">
        <f t="shared" si="6"/>
        <v>0</v>
      </c>
      <c r="H243" s="46">
        <f t="shared" si="6"/>
        <v>0</v>
      </c>
    </row>
    <row r="244" spans="1:8" hidden="1" x14ac:dyDescent="0.15">
      <c r="A244" s="35">
        <v>40</v>
      </c>
      <c r="B244" s="37" t="s">
        <v>94</v>
      </c>
      <c r="C244" s="43">
        <f t="shared" si="6"/>
        <v>0</v>
      </c>
      <c r="D244" s="43">
        <f t="shared" si="6"/>
        <v>0</v>
      </c>
      <c r="E244" s="43">
        <f t="shared" si="6"/>
        <v>0</v>
      </c>
      <c r="F244" s="43">
        <f t="shared" si="6"/>
        <v>0</v>
      </c>
      <c r="G244" s="43">
        <f t="shared" si="6"/>
        <v>0</v>
      </c>
      <c r="H244" s="46">
        <f t="shared" si="6"/>
        <v>0</v>
      </c>
    </row>
    <row r="245" spans="1:8" hidden="1" x14ac:dyDescent="0.15">
      <c r="A245" s="35">
        <v>45</v>
      </c>
      <c r="B245" s="37" t="s">
        <v>95</v>
      </c>
      <c r="C245" s="43">
        <f t="shared" si="6"/>
        <v>0</v>
      </c>
      <c r="D245" s="43">
        <f t="shared" si="6"/>
        <v>0</v>
      </c>
      <c r="E245" s="43">
        <f t="shared" si="6"/>
        <v>0</v>
      </c>
      <c r="F245" s="43">
        <f t="shared" si="6"/>
        <v>0</v>
      </c>
      <c r="G245" s="43">
        <f t="shared" si="6"/>
        <v>0</v>
      </c>
      <c r="H245" s="46">
        <f t="shared" si="6"/>
        <v>0</v>
      </c>
    </row>
    <row r="246" spans="1:8" hidden="1" x14ac:dyDescent="0.15">
      <c r="A246" s="35">
        <v>50</v>
      </c>
      <c r="B246" s="37" t="s">
        <v>96</v>
      </c>
      <c r="C246" s="43">
        <f t="shared" si="6"/>
        <v>0</v>
      </c>
      <c r="D246" s="43">
        <f t="shared" si="6"/>
        <v>0</v>
      </c>
      <c r="E246" s="43">
        <f t="shared" si="6"/>
        <v>0</v>
      </c>
      <c r="F246" s="43">
        <f t="shared" si="6"/>
        <v>0</v>
      </c>
      <c r="G246" s="43">
        <f t="shared" si="6"/>
        <v>0</v>
      </c>
      <c r="H246" s="46">
        <f t="shared" si="6"/>
        <v>0</v>
      </c>
    </row>
    <row r="247" spans="1:8" hidden="1" x14ac:dyDescent="0.15">
      <c r="A247" s="35">
        <v>55</v>
      </c>
      <c r="B247" s="37" t="s">
        <v>97</v>
      </c>
      <c r="C247" s="43">
        <f t="shared" si="6"/>
        <v>0</v>
      </c>
      <c r="D247" s="43">
        <f t="shared" si="6"/>
        <v>0</v>
      </c>
      <c r="E247" s="43">
        <f t="shared" si="6"/>
        <v>0</v>
      </c>
      <c r="F247" s="43">
        <f t="shared" si="6"/>
        <v>0</v>
      </c>
      <c r="G247" s="43">
        <f t="shared" si="6"/>
        <v>0</v>
      </c>
      <c r="H247" s="46">
        <f t="shared" si="6"/>
        <v>0</v>
      </c>
    </row>
    <row r="248" spans="1:8" hidden="1" x14ac:dyDescent="0.15">
      <c r="A248" s="35">
        <v>60</v>
      </c>
      <c r="B248" s="37"/>
      <c r="C248" s="43">
        <f t="shared" si="6"/>
        <v>0</v>
      </c>
      <c r="D248" s="43">
        <f t="shared" si="6"/>
        <v>0</v>
      </c>
      <c r="E248" s="43">
        <f t="shared" si="6"/>
        <v>0</v>
      </c>
      <c r="F248" s="43">
        <f t="shared" si="6"/>
        <v>0</v>
      </c>
      <c r="G248" s="43">
        <f t="shared" si="6"/>
        <v>0</v>
      </c>
      <c r="H248" s="46">
        <f t="shared" si="6"/>
        <v>0</v>
      </c>
    </row>
    <row r="249" spans="1:8" hidden="1" x14ac:dyDescent="0.15">
      <c r="A249" s="35">
        <v>61</v>
      </c>
      <c r="B249" s="37"/>
      <c r="C249" s="43">
        <f t="shared" si="6"/>
        <v>0</v>
      </c>
      <c r="D249" s="43">
        <f t="shared" si="6"/>
        <v>0</v>
      </c>
      <c r="E249" s="43">
        <f t="shared" si="6"/>
        <v>0</v>
      </c>
      <c r="F249" s="43">
        <f t="shared" si="6"/>
        <v>0</v>
      </c>
      <c r="G249" s="43">
        <f t="shared" si="6"/>
        <v>0</v>
      </c>
      <c r="H249" s="46">
        <f t="shared" si="6"/>
        <v>0</v>
      </c>
    </row>
    <row r="250" spans="1:8" hidden="1" x14ac:dyDescent="0.15">
      <c r="A250" s="35">
        <v>62</v>
      </c>
      <c r="B250" s="37"/>
      <c r="C250" s="43">
        <f t="shared" si="6"/>
        <v>0</v>
      </c>
      <c r="D250" s="43">
        <f t="shared" si="6"/>
        <v>0</v>
      </c>
      <c r="E250" s="43">
        <f t="shared" si="6"/>
        <v>0</v>
      </c>
      <c r="F250" s="43">
        <f t="shared" si="6"/>
        <v>0</v>
      </c>
      <c r="G250" s="43">
        <f t="shared" si="6"/>
        <v>0</v>
      </c>
      <c r="H250" s="46">
        <f t="shared" si="6"/>
        <v>0</v>
      </c>
    </row>
    <row r="251" spans="1:8" hidden="1" x14ac:dyDescent="0.15">
      <c r="A251" s="35">
        <v>63</v>
      </c>
      <c r="B251" s="37"/>
      <c r="C251" s="43">
        <f t="shared" si="6"/>
        <v>0</v>
      </c>
      <c r="D251" s="43">
        <f t="shared" si="6"/>
        <v>0</v>
      </c>
      <c r="E251" s="43">
        <f t="shared" si="6"/>
        <v>0</v>
      </c>
      <c r="F251" s="43">
        <f t="shared" si="6"/>
        <v>0</v>
      </c>
      <c r="G251" s="43">
        <f t="shared" si="6"/>
        <v>0</v>
      </c>
      <c r="H251" s="46">
        <f t="shared" si="6"/>
        <v>0</v>
      </c>
    </row>
    <row r="252" spans="1:8" hidden="1" x14ac:dyDescent="0.15">
      <c r="A252" s="35">
        <v>64</v>
      </c>
      <c r="B252" s="37"/>
      <c r="C252" s="43">
        <f t="shared" si="6"/>
        <v>0</v>
      </c>
      <c r="D252" s="43">
        <f t="shared" si="6"/>
        <v>0</v>
      </c>
      <c r="E252" s="43">
        <f t="shared" si="6"/>
        <v>0</v>
      </c>
      <c r="F252" s="43">
        <f t="shared" si="6"/>
        <v>0</v>
      </c>
      <c r="G252" s="43">
        <f t="shared" si="6"/>
        <v>0</v>
      </c>
      <c r="H252" s="46">
        <f t="shared" si="6"/>
        <v>0</v>
      </c>
    </row>
    <row r="253" spans="1:8" hidden="1" x14ac:dyDescent="0.15">
      <c r="A253" s="35">
        <v>65</v>
      </c>
      <c r="B253" s="37"/>
      <c r="C253" s="43">
        <f t="shared" si="6"/>
        <v>0</v>
      </c>
      <c r="D253" s="43">
        <f t="shared" si="6"/>
        <v>0</v>
      </c>
      <c r="E253" s="43">
        <f t="shared" si="6"/>
        <v>0</v>
      </c>
      <c r="F253" s="43">
        <f t="shared" si="6"/>
        <v>0</v>
      </c>
      <c r="G253" s="43">
        <f t="shared" si="6"/>
        <v>0</v>
      </c>
      <c r="H253" s="46">
        <f t="shared" si="6"/>
        <v>0</v>
      </c>
    </row>
    <row r="254" spans="1:8" hidden="1" x14ac:dyDescent="0.15">
      <c r="A254" s="35">
        <v>66</v>
      </c>
      <c r="B254" s="37"/>
      <c r="C254" s="43">
        <f t="shared" si="6"/>
        <v>0</v>
      </c>
      <c r="D254" s="43">
        <f t="shared" si="6"/>
        <v>0</v>
      </c>
      <c r="E254" s="43">
        <f t="shared" si="6"/>
        <v>0</v>
      </c>
      <c r="F254" s="43">
        <f t="shared" si="6"/>
        <v>0</v>
      </c>
      <c r="G254" s="43">
        <f t="shared" si="6"/>
        <v>0</v>
      </c>
      <c r="H254" s="46">
        <f t="shared" si="6"/>
        <v>0</v>
      </c>
    </row>
    <row r="255" spans="1:8" hidden="1" x14ac:dyDescent="0.15">
      <c r="A255" s="35">
        <v>67</v>
      </c>
      <c r="B255" s="37"/>
      <c r="C255" s="43">
        <f t="shared" si="6"/>
        <v>0</v>
      </c>
      <c r="D255" s="43">
        <f t="shared" si="6"/>
        <v>0</v>
      </c>
      <c r="E255" s="43">
        <f t="shared" si="6"/>
        <v>0</v>
      </c>
      <c r="F255" s="43">
        <f t="shared" si="6"/>
        <v>0</v>
      </c>
      <c r="G255" s="43">
        <f t="shared" si="6"/>
        <v>0</v>
      </c>
      <c r="H255" s="46">
        <f t="shared" si="6"/>
        <v>0</v>
      </c>
    </row>
    <row r="256" spans="1:8" hidden="1" x14ac:dyDescent="0.15">
      <c r="A256" s="35">
        <v>68</v>
      </c>
      <c r="B256" s="37"/>
      <c r="C256" s="43">
        <f t="shared" ref="C256:H268" si="7">+C223*$L$2</f>
        <v>0</v>
      </c>
      <c r="D256" s="43">
        <f t="shared" si="7"/>
        <v>0</v>
      </c>
      <c r="E256" s="43">
        <f t="shared" si="7"/>
        <v>0</v>
      </c>
      <c r="F256" s="43">
        <f t="shared" si="7"/>
        <v>0</v>
      </c>
      <c r="G256" s="43">
        <f t="shared" si="7"/>
        <v>0</v>
      </c>
      <c r="H256" s="46">
        <f t="shared" si="7"/>
        <v>0</v>
      </c>
    </row>
    <row r="257" spans="1:8" hidden="1" x14ac:dyDescent="0.15">
      <c r="A257" s="35">
        <v>69</v>
      </c>
      <c r="B257" s="37"/>
      <c r="C257" s="43">
        <f t="shared" si="7"/>
        <v>0</v>
      </c>
      <c r="D257" s="43">
        <f t="shared" si="7"/>
        <v>0</v>
      </c>
      <c r="E257" s="43">
        <f t="shared" si="7"/>
        <v>0</v>
      </c>
      <c r="F257" s="43">
        <f t="shared" si="7"/>
        <v>0</v>
      </c>
      <c r="G257" s="43">
        <f t="shared" si="7"/>
        <v>0</v>
      </c>
      <c r="H257" s="46">
        <f t="shared" si="7"/>
        <v>0</v>
      </c>
    </row>
    <row r="258" spans="1:8" hidden="1" x14ac:dyDescent="0.15">
      <c r="A258" s="35">
        <v>70</v>
      </c>
      <c r="B258" s="37"/>
      <c r="C258" s="43">
        <f t="shared" si="7"/>
        <v>0</v>
      </c>
      <c r="D258" s="43">
        <f t="shared" si="7"/>
        <v>0</v>
      </c>
      <c r="E258" s="43">
        <f t="shared" si="7"/>
        <v>0</v>
      </c>
      <c r="F258" s="43">
        <f t="shared" si="7"/>
        <v>0</v>
      </c>
      <c r="G258" s="43">
        <f t="shared" si="7"/>
        <v>0</v>
      </c>
      <c r="H258" s="46">
        <f t="shared" si="7"/>
        <v>0</v>
      </c>
    </row>
    <row r="259" spans="1:8" hidden="1" x14ac:dyDescent="0.15">
      <c r="A259" s="35">
        <v>71</v>
      </c>
      <c r="B259" s="37"/>
      <c r="C259" s="43">
        <f t="shared" si="7"/>
        <v>0</v>
      </c>
      <c r="D259" s="43">
        <f t="shared" si="7"/>
        <v>0</v>
      </c>
      <c r="E259" s="43">
        <f t="shared" si="7"/>
        <v>0</v>
      </c>
      <c r="F259" s="43">
        <f t="shared" si="7"/>
        <v>0</v>
      </c>
      <c r="G259" s="43">
        <f t="shared" si="7"/>
        <v>0</v>
      </c>
      <c r="H259" s="46">
        <f t="shared" si="7"/>
        <v>0</v>
      </c>
    </row>
    <row r="260" spans="1:8" hidden="1" x14ac:dyDescent="0.15">
      <c r="A260" s="35">
        <v>72</v>
      </c>
      <c r="B260" s="37"/>
      <c r="C260" s="43">
        <f t="shared" si="7"/>
        <v>0</v>
      </c>
      <c r="D260" s="43">
        <f t="shared" si="7"/>
        <v>0</v>
      </c>
      <c r="E260" s="43">
        <f t="shared" si="7"/>
        <v>0</v>
      </c>
      <c r="F260" s="43">
        <f t="shared" si="7"/>
        <v>0</v>
      </c>
      <c r="G260" s="43">
        <f t="shared" si="7"/>
        <v>0</v>
      </c>
      <c r="H260" s="46">
        <f t="shared" si="7"/>
        <v>0</v>
      </c>
    </row>
    <row r="261" spans="1:8" hidden="1" x14ac:dyDescent="0.15">
      <c r="A261" s="35">
        <v>73</v>
      </c>
      <c r="B261" s="37"/>
      <c r="C261" s="43">
        <f t="shared" si="7"/>
        <v>0</v>
      </c>
      <c r="D261" s="43">
        <f t="shared" si="7"/>
        <v>0</v>
      </c>
      <c r="E261" s="43">
        <f t="shared" si="7"/>
        <v>0</v>
      </c>
      <c r="F261" s="43">
        <f t="shared" si="7"/>
        <v>0</v>
      </c>
      <c r="G261" s="43">
        <f t="shared" si="7"/>
        <v>0</v>
      </c>
      <c r="H261" s="46">
        <f t="shared" si="7"/>
        <v>0</v>
      </c>
    </row>
    <row r="262" spans="1:8" hidden="1" x14ac:dyDescent="0.15">
      <c r="A262" s="35">
        <v>74</v>
      </c>
      <c r="B262" s="37"/>
      <c r="C262" s="43">
        <f t="shared" si="7"/>
        <v>0</v>
      </c>
      <c r="D262" s="43">
        <f t="shared" si="7"/>
        <v>0</v>
      </c>
      <c r="E262" s="43">
        <f t="shared" si="7"/>
        <v>0</v>
      </c>
      <c r="F262" s="43">
        <f t="shared" si="7"/>
        <v>0</v>
      </c>
      <c r="G262" s="43">
        <f t="shared" si="7"/>
        <v>0</v>
      </c>
      <c r="H262" s="46">
        <f t="shared" si="7"/>
        <v>0</v>
      </c>
    </row>
    <row r="263" spans="1:8" hidden="1" x14ac:dyDescent="0.15">
      <c r="A263" s="35">
        <v>75</v>
      </c>
      <c r="B263" s="37" t="s">
        <v>3</v>
      </c>
      <c r="C263" s="43">
        <f t="shared" si="7"/>
        <v>0</v>
      </c>
      <c r="D263" s="43">
        <f t="shared" si="7"/>
        <v>0</v>
      </c>
      <c r="E263" s="43">
        <f t="shared" si="7"/>
        <v>0</v>
      </c>
      <c r="F263" s="43">
        <f t="shared" si="7"/>
        <v>0</v>
      </c>
      <c r="G263" s="43">
        <f t="shared" si="7"/>
        <v>0</v>
      </c>
      <c r="H263" s="46">
        <f t="shared" si="7"/>
        <v>0</v>
      </c>
    </row>
    <row r="264" spans="1:8" hidden="1" x14ac:dyDescent="0.15">
      <c r="A264" s="35">
        <v>1</v>
      </c>
      <c r="B264" s="37" t="s">
        <v>4</v>
      </c>
      <c r="C264" s="43">
        <f t="shared" si="7"/>
        <v>0</v>
      </c>
      <c r="D264" s="43">
        <f t="shared" si="7"/>
        <v>0</v>
      </c>
      <c r="E264" s="43">
        <f t="shared" si="7"/>
        <v>0</v>
      </c>
      <c r="F264" s="43">
        <f t="shared" si="7"/>
        <v>0</v>
      </c>
      <c r="G264" s="43">
        <f t="shared" si="7"/>
        <v>0</v>
      </c>
      <c r="H264" s="46">
        <f t="shared" si="7"/>
        <v>0</v>
      </c>
    </row>
    <row r="265" spans="1:8" hidden="1" x14ac:dyDescent="0.15">
      <c r="A265" s="35">
        <v>2</v>
      </c>
      <c r="B265" s="37" t="s">
        <v>1</v>
      </c>
      <c r="C265" s="43">
        <f t="shared" si="7"/>
        <v>0</v>
      </c>
      <c r="D265" s="43">
        <f t="shared" si="7"/>
        <v>0</v>
      </c>
      <c r="E265" s="43">
        <f t="shared" si="7"/>
        <v>0</v>
      </c>
      <c r="F265" s="43">
        <f t="shared" si="7"/>
        <v>0</v>
      </c>
      <c r="G265" s="43">
        <f t="shared" si="7"/>
        <v>0</v>
      </c>
      <c r="H265" s="46">
        <f t="shared" si="7"/>
        <v>0</v>
      </c>
    </row>
    <row r="266" spans="1:8" hidden="1" x14ac:dyDescent="0.15">
      <c r="A266" s="35">
        <v>3</v>
      </c>
      <c r="B266" s="37" t="s">
        <v>5</v>
      </c>
      <c r="C266" s="43">
        <f t="shared" si="7"/>
        <v>0</v>
      </c>
      <c r="D266" s="43">
        <f t="shared" si="7"/>
        <v>0</v>
      </c>
      <c r="E266" s="43">
        <f t="shared" si="7"/>
        <v>0</v>
      </c>
      <c r="F266" s="43">
        <f t="shared" si="7"/>
        <v>0</v>
      </c>
      <c r="G266" s="43">
        <f t="shared" si="7"/>
        <v>0</v>
      </c>
      <c r="H266" s="46">
        <f t="shared" si="7"/>
        <v>0</v>
      </c>
    </row>
    <row r="267" spans="1:8" hidden="1" x14ac:dyDescent="0.15">
      <c r="A267" s="35">
        <v>1</v>
      </c>
      <c r="B267" s="37" t="s">
        <v>98</v>
      </c>
      <c r="C267" s="43">
        <f t="shared" si="7"/>
        <v>0</v>
      </c>
      <c r="D267" s="43">
        <f t="shared" si="7"/>
        <v>0</v>
      </c>
      <c r="E267" s="43">
        <f t="shared" si="7"/>
        <v>0</v>
      </c>
      <c r="F267" s="43">
        <f t="shared" si="7"/>
        <v>0</v>
      </c>
      <c r="G267" s="43">
        <f t="shared" si="7"/>
        <v>0</v>
      </c>
      <c r="H267" s="46">
        <f t="shared" si="7"/>
        <v>0</v>
      </c>
    </row>
    <row r="268" spans="1:8" ht="14" hidden="1" thickBot="1" x14ac:dyDescent="0.2">
      <c r="A268" s="47">
        <v>1</v>
      </c>
      <c r="B268" s="48" t="s">
        <v>99</v>
      </c>
      <c r="C268" s="49">
        <f t="shared" si="7"/>
        <v>0</v>
      </c>
      <c r="D268" s="49">
        <f t="shared" si="7"/>
        <v>0</v>
      </c>
      <c r="E268" s="49">
        <f t="shared" si="7"/>
        <v>0</v>
      </c>
      <c r="F268" s="49">
        <f t="shared" si="7"/>
        <v>0</v>
      </c>
      <c r="G268" s="49">
        <f t="shared" si="7"/>
        <v>0</v>
      </c>
      <c r="H268" s="50">
        <f t="shared" si="7"/>
        <v>0</v>
      </c>
    </row>
    <row r="269" spans="1:8" ht="14" hidden="1" thickBot="1" x14ac:dyDescent="0.2"/>
    <row r="270" spans="1:8" ht="18" hidden="1" x14ac:dyDescent="0.2">
      <c r="A270" s="463" t="s">
        <v>122</v>
      </c>
      <c r="B270" s="464"/>
      <c r="C270" s="464"/>
      <c r="D270" s="464"/>
      <c r="E270" s="464"/>
      <c r="F270" s="464"/>
      <c r="G270" s="464"/>
      <c r="H270" s="465"/>
    </row>
    <row r="271" spans="1:8" ht="18" hidden="1" x14ac:dyDescent="0.2">
      <c r="A271" s="466" t="s">
        <v>12</v>
      </c>
      <c r="B271" s="467"/>
      <c r="C271" s="467"/>
      <c r="D271" s="467"/>
      <c r="E271" s="467"/>
      <c r="F271" s="467"/>
      <c r="G271" s="467"/>
      <c r="H271" s="468"/>
    </row>
    <row r="272" spans="1:8" hidden="1" x14ac:dyDescent="0.15">
      <c r="A272" s="461" t="s">
        <v>0</v>
      </c>
      <c r="B272" s="462"/>
      <c r="C272" s="462"/>
      <c r="D272" s="462"/>
      <c r="E272" s="462"/>
      <c r="F272" s="462"/>
      <c r="G272" s="462"/>
      <c r="H272" s="257"/>
    </row>
    <row r="273" spans="1:15" hidden="1" x14ac:dyDescent="0.15">
      <c r="A273" s="35" t="s">
        <v>2</v>
      </c>
      <c r="B273" s="36" t="s">
        <v>2</v>
      </c>
      <c r="C273" s="254" t="s">
        <v>123</v>
      </c>
      <c r="D273" s="254" t="s">
        <v>124</v>
      </c>
      <c r="E273" s="254" t="s">
        <v>125</v>
      </c>
      <c r="F273" s="254" t="s">
        <v>126</v>
      </c>
      <c r="G273" s="254" t="s">
        <v>127</v>
      </c>
      <c r="H273" s="257" t="s">
        <v>128</v>
      </c>
    </row>
    <row r="274" spans="1:15" ht="14" hidden="1" x14ac:dyDescent="0.15">
      <c r="A274" s="35">
        <v>18</v>
      </c>
      <c r="B274" s="37" t="s">
        <v>90</v>
      </c>
      <c r="C274" s="38"/>
      <c r="D274" s="39"/>
      <c r="E274" s="39"/>
      <c r="F274" s="39"/>
      <c r="G274" s="39"/>
      <c r="H274" s="39"/>
      <c r="J274" s="40"/>
      <c r="K274" s="40"/>
      <c r="L274" s="40"/>
      <c r="M274" s="40"/>
      <c r="N274" s="40"/>
      <c r="O274" s="40"/>
    </row>
    <row r="275" spans="1:15" ht="14" hidden="1" x14ac:dyDescent="0.15">
      <c r="A275" s="35">
        <v>25</v>
      </c>
      <c r="B275" s="37" t="s">
        <v>91</v>
      </c>
      <c r="C275" s="38"/>
      <c r="D275" s="39"/>
      <c r="E275" s="39"/>
      <c r="F275" s="39"/>
      <c r="G275" s="39"/>
      <c r="H275" s="39"/>
      <c r="J275" s="40"/>
      <c r="K275" s="40"/>
      <c r="L275" s="40"/>
      <c r="M275" s="40"/>
      <c r="N275" s="40"/>
      <c r="O275" s="40"/>
    </row>
    <row r="276" spans="1:15" ht="14" hidden="1" x14ac:dyDescent="0.15">
      <c r="A276" s="35">
        <v>30</v>
      </c>
      <c r="B276" s="37" t="s">
        <v>92</v>
      </c>
      <c r="C276" s="38"/>
      <c r="D276" s="39"/>
      <c r="E276" s="39"/>
      <c r="F276" s="39"/>
      <c r="G276" s="39"/>
      <c r="H276" s="39"/>
      <c r="J276" s="40"/>
      <c r="K276" s="40"/>
      <c r="L276" s="40"/>
      <c r="M276" s="40"/>
      <c r="N276" s="40"/>
      <c r="O276" s="40"/>
    </row>
    <row r="277" spans="1:15" ht="14" hidden="1" x14ac:dyDescent="0.15">
      <c r="A277" s="35">
        <v>35</v>
      </c>
      <c r="B277" s="37" t="s">
        <v>93</v>
      </c>
      <c r="C277" s="38"/>
      <c r="D277" s="39"/>
      <c r="E277" s="39"/>
      <c r="F277" s="39"/>
      <c r="G277" s="39"/>
      <c r="H277" s="39"/>
      <c r="J277" s="40"/>
      <c r="K277" s="40"/>
      <c r="L277" s="40"/>
      <c r="M277" s="40"/>
      <c r="N277" s="40"/>
      <c r="O277" s="40"/>
    </row>
    <row r="278" spans="1:15" ht="14" hidden="1" x14ac:dyDescent="0.15">
      <c r="A278" s="35">
        <v>40</v>
      </c>
      <c r="B278" s="37" t="s">
        <v>94</v>
      </c>
      <c r="C278" s="38"/>
      <c r="D278" s="39"/>
      <c r="E278" s="39"/>
      <c r="F278" s="39"/>
      <c r="G278" s="39"/>
      <c r="H278" s="39"/>
      <c r="J278" s="40"/>
      <c r="K278" s="40"/>
      <c r="L278" s="40"/>
      <c r="M278" s="40"/>
      <c r="N278" s="40"/>
      <c r="O278" s="40"/>
    </row>
    <row r="279" spans="1:15" ht="14" hidden="1" x14ac:dyDescent="0.15">
      <c r="A279" s="35">
        <v>45</v>
      </c>
      <c r="B279" s="37" t="s">
        <v>95</v>
      </c>
      <c r="C279" s="38"/>
      <c r="D279" s="39"/>
      <c r="E279" s="39"/>
      <c r="F279" s="39"/>
      <c r="G279" s="39"/>
      <c r="H279" s="39"/>
      <c r="J279" s="40"/>
      <c r="K279" s="40"/>
      <c r="L279" s="40"/>
      <c r="M279" s="40"/>
      <c r="N279" s="40"/>
      <c r="O279" s="40"/>
    </row>
    <row r="280" spans="1:15" ht="14" hidden="1" x14ac:dyDescent="0.15">
      <c r="A280" s="35">
        <v>50</v>
      </c>
      <c r="B280" s="37" t="s">
        <v>96</v>
      </c>
      <c r="C280" s="38"/>
      <c r="D280" s="39"/>
      <c r="E280" s="39"/>
      <c r="F280" s="39"/>
      <c r="G280" s="39"/>
      <c r="H280" s="39"/>
      <c r="J280" s="40"/>
      <c r="K280" s="40"/>
      <c r="L280" s="40"/>
      <c r="M280" s="40"/>
      <c r="N280" s="40"/>
      <c r="O280" s="40"/>
    </row>
    <row r="281" spans="1:15" ht="14" hidden="1" x14ac:dyDescent="0.15">
      <c r="A281" s="35">
        <v>55</v>
      </c>
      <c r="B281" s="37" t="s">
        <v>97</v>
      </c>
      <c r="C281" s="38"/>
      <c r="D281" s="39"/>
      <c r="E281" s="39"/>
      <c r="F281" s="39"/>
      <c r="G281" s="39"/>
      <c r="H281" s="39"/>
      <c r="J281" s="40"/>
      <c r="K281" s="40"/>
      <c r="L281" s="40"/>
      <c r="M281" s="40"/>
      <c r="N281" s="40"/>
      <c r="O281" s="40"/>
    </row>
    <row r="282" spans="1:15" ht="14" hidden="1" x14ac:dyDescent="0.15">
      <c r="A282" s="35">
        <v>60</v>
      </c>
      <c r="B282" s="37"/>
      <c r="C282" s="38"/>
      <c r="D282" s="39"/>
      <c r="E282" s="39"/>
      <c r="F282" s="39"/>
      <c r="G282" s="39"/>
      <c r="H282" s="39"/>
      <c r="J282" s="40"/>
      <c r="K282" s="40"/>
      <c r="L282" s="40"/>
      <c r="M282" s="40"/>
      <c r="N282" s="40"/>
      <c r="O282" s="40"/>
    </row>
    <row r="283" spans="1:15" ht="14" hidden="1" x14ac:dyDescent="0.15">
      <c r="A283" s="35">
        <v>61</v>
      </c>
      <c r="B283" s="37"/>
      <c r="C283" s="38"/>
      <c r="D283" s="39"/>
      <c r="E283" s="39"/>
      <c r="F283" s="39"/>
      <c r="G283" s="39"/>
      <c r="H283" s="39"/>
      <c r="J283" s="40"/>
      <c r="K283" s="40"/>
      <c r="L283" s="40"/>
      <c r="M283" s="40"/>
      <c r="N283" s="40"/>
      <c r="O283" s="40"/>
    </row>
    <row r="284" spans="1:15" ht="14" hidden="1" x14ac:dyDescent="0.15">
      <c r="A284" s="35">
        <v>62</v>
      </c>
      <c r="B284" s="37"/>
      <c r="C284" s="38"/>
      <c r="D284" s="39"/>
      <c r="E284" s="39"/>
      <c r="F284" s="39"/>
      <c r="G284" s="39"/>
      <c r="H284" s="39"/>
      <c r="J284" s="40"/>
      <c r="K284" s="40"/>
      <c r="L284" s="40"/>
      <c r="M284" s="40"/>
      <c r="N284" s="40"/>
      <c r="O284" s="40"/>
    </row>
    <row r="285" spans="1:15" ht="14" hidden="1" x14ac:dyDescent="0.15">
      <c r="A285" s="35">
        <v>63</v>
      </c>
      <c r="B285" s="37"/>
      <c r="C285" s="38"/>
      <c r="D285" s="39"/>
      <c r="E285" s="39"/>
      <c r="F285" s="39"/>
      <c r="G285" s="39"/>
      <c r="H285" s="39"/>
      <c r="J285" s="40"/>
      <c r="K285" s="40"/>
      <c r="L285" s="40"/>
      <c r="M285" s="40"/>
      <c r="N285" s="40"/>
      <c r="O285" s="40"/>
    </row>
    <row r="286" spans="1:15" ht="14" hidden="1" x14ac:dyDescent="0.15">
      <c r="A286" s="35">
        <v>64</v>
      </c>
      <c r="B286" s="37"/>
      <c r="C286" s="38"/>
      <c r="D286" s="39"/>
      <c r="E286" s="39"/>
      <c r="F286" s="39"/>
      <c r="G286" s="39"/>
      <c r="H286" s="39"/>
      <c r="J286" s="40"/>
      <c r="K286" s="40"/>
      <c r="L286" s="40"/>
      <c r="M286" s="40"/>
      <c r="N286" s="40"/>
      <c r="O286" s="40"/>
    </row>
    <row r="287" spans="1:15" ht="14" hidden="1" x14ac:dyDescent="0.15">
      <c r="A287" s="35">
        <v>65</v>
      </c>
      <c r="B287" s="37"/>
      <c r="C287" s="38"/>
      <c r="D287" s="39"/>
      <c r="E287" s="39"/>
      <c r="F287" s="39"/>
      <c r="G287" s="39"/>
      <c r="H287" s="39"/>
      <c r="J287" s="40"/>
      <c r="K287" s="40"/>
      <c r="L287" s="40"/>
      <c r="M287" s="40"/>
      <c r="N287" s="40"/>
      <c r="O287" s="40"/>
    </row>
    <row r="288" spans="1:15" ht="14" hidden="1" x14ac:dyDescent="0.15">
      <c r="A288" s="35">
        <v>66</v>
      </c>
      <c r="B288" s="37"/>
      <c r="C288" s="38"/>
      <c r="D288" s="39"/>
      <c r="E288" s="39"/>
      <c r="F288" s="39"/>
      <c r="G288" s="39"/>
      <c r="H288" s="39"/>
      <c r="J288" s="40"/>
      <c r="K288" s="40"/>
      <c r="L288" s="40"/>
      <c r="M288" s="40"/>
      <c r="N288" s="40"/>
      <c r="O288" s="40"/>
    </row>
    <row r="289" spans="1:15" ht="14" hidden="1" x14ac:dyDescent="0.15">
      <c r="A289" s="35">
        <v>67</v>
      </c>
      <c r="B289" s="37"/>
      <c r="C289" s="38"/>
      <c r="D289" s="39"/>
      <c r="E289" s="39"/>
      <c r="F289" s="39"/>
      <c r="G289" s="39"/>
      <c r="H289" s="39"/>
      <c r="J289" s="40"/>
      <c r="K289" s="40"/>
      <c r="L289" s="40"/>
      <c r="M289" s="40"/>
      <c r="N289" s="40"/>
      <c r="O289" s="40"/>
    </row>
    <row r="290" spans="1:15" ht="14" hidden="1" x14ac:dyDescent="0.15">
      <c r="A290" s="35">
        <v>68</v>
      </c>
      <c r="B290" s="37"/>
      <c r="C290" s="38"/>
      <c r="D290" s="39"/>
      <c r="E290" s="39"/>
      <c r="F290" s="39"/>
      <c r="G290" s="39"/>
      <c r="H290" s="39"/>
      <c r="J290" s="40"/>
      <c r="K290" s="40"/>
      <c r="L290" s="40"/>
      <c r="M290" s="40"/>
      <c r="N290" s="40"/>
      <c r="O290" s="40"/>
    </row>
    <row r="291" spans="1:15" ht="14" hidden="1" x14ac:dyDescent="0.15">
      <c r="A291" s="35">
        <v>69</v>
      </c>
      <c r="B291" s="37"/>
      <c r="C291" s="38"/>
      <c r="D291" s="39"/>
      <c r="E291" s="39"/>
      <c r="F291" s="39"/>
      <c r="G291" s="39"/>
      <c r="H291" s="39"/>
      <c r="J291" s="40"/>
      <c r="K291" s="40"/>
      <c r="L291" s="40"/>
      <c r="M291" s="40"/>
      <c r="N291" s="40"/>
      <c r="O291" s="40"/>
    </row>
    <row r="292" spans="1:15" ht="14" hidden="1" x14ac:dyDescent="0.15">
      <c r="A292" s="35">
        <v>70</v>
      </c>
      <c r="B292" s="37"/>
      <c r="C292" s="38"/>
      <c r="D292" s="39"/>
      <c r="E292" s="39"/>
      <c r="F292" s="39"/>
      <c r="G292" s="39"/>
      <c r="H292" s="39"/>
      <c r="J292" s="40"/>
      <c r="K292" s="40"/>
      <c r="L292" s="40"/>
      <c r="M292" s="40"/>
      <c r="N292" s="40"/>
      <c r="O292" s="40"/>
    </row>
    <row r="293" spans="1:15" ht="14" hidden="1" x14ac:dyDescent="0.15">
      <c r="A293" s="35">
        <v>71</v>
      </c>
      <c r="B293" s="37"/>
      <c r="C293" s="38"/>
      <c r="D293" s="39"/>
      <c r="E293" s="39"/>
      <c r="F293" s="39"/>
      <c r="G293" s="39"/>
      <c r="H293" s="39"/>
      <c r="J293" s="40"/>
      <c r="K293" s="40"/>
      <c r="L293" s="40"/>
      <c r="M293" s="40"/>
      <c r="N293" s="40"/>
      <c r="O293" s="40"/>
    </row>
    <row r="294" spans="1:15" ht="14" hidden="1" x14ac:dyDescent="0.15">
      <c r="A294" s="35">
        <v>72</v>
      </c>
      <c r="B294" s="37"/>
      <c r="C294" s="38"/>
      <c r="D294" s="39"/>
      <c r="E294" s="39"/>
      <c r="F294" s="39"/>
      <c r="G294" s="39"/>
      <c r="H294" s="39"/>
      <c r="J294" s="40"/>
      <c r="K294" s="40"/>
      <c r="L294" s="40"/>
      <c r="M294" s="40"/>
      <c r="N294" s="40"/>
      <c r="O294" s="40"/>
    </row>
    <row r="295" spans="1:15" ht="14" hidden="1" x14ac:dyDescent="0.15">
      <c r="A295" s="35">
        <v>73</v>
      </c>
      <c r="B295" s="37"/>
      <c r="C295" s="38"/>
      <c r="D295" s="39"/>
      <c r="E295" s="39"/>
      <c r="F295" s="39"/>
      <c r="G295" s="39"/>
      <c r="H295" s="39"/>
      <c r="J295" s="40"/>
      <c r="K295" s="40"/>
      <c r="L295" s="40"/>
      <c r="M295" s="40"/>
      <c r="N295" s="40"/>
      <c r="O295" s="40"/>
    </row>
    <row r="296" spans="1:15" ht="14" hidden="1" x14ac:dyDescent="0.15">
      <c r="A296" s="35">
        <v>74</v>
      </c>
      <c r="B296" s="37"/>
      <c r="C296" s="38"/>
      <c r="D296" s="39"/>
      <c r="E296" s="39"/>
      <c r="F296" s="39"/>
      <c r="G296" s="39"/>
      <c r="H296" s="39"/>
      <c r="J296" s="40"/>
      <c r="K296" s="40"/>
      <c r="L296" s="40"/>
      <c r="M296" s="40"/>
      <c r="N296" s="40"/>
      <c r="O296" s="40"/>
    </row>
    <row r="297" spans="1:15" ht="14" hidden="1" x14ac:dyDescent="0.15">
      <c r="A297" s="35">
        <v>75</v>
      </c>
      <c r="B297" s="37" t="s">
        <v>3</v>
      </c>
      <c r="C297" s="38"/>
      <c r="D297" s="39"/>
      <c r="E297" s="39"/>
      <c r="F297" s="39"/>
      <c r="G297" s="39"/>
      <c r="H297" s="39"/>
      <c r="J297" s="40"/>
      <c r="K297" s="40"/>
      <c r="L297" s="40"/>
      <c r="M297" s="40"/>
      <c r="N297" s="40"/>
      <c r="O297" s="40"/>
    </row>
    <row r="298" spans="1:15" ht="14" hidden="1" x14ac:dyDescent="0.15">
      <c r="A298" s="35">
        <v>1</v>
      </c>
      <c r="B298" s="37" t="s">
        <v>4</v>
      </c>
      <c r="C298" s="41"/>
      <c r="D298" s="42"/>
      <c r="E298" s="42"/>
      <c r="F298" s="42"/>
      <c r="G298" s="42"/>
      <c r="H298" s="42"/>
      <c r="J298" s="40"/>
      <c r="K298" s="40"/>
      <c r="L298" s="40"/>
      <c r="M298" s="40"/>
      <c r="N298" s="40"/>
      <c r="O298" s="40"/>
    </row>
    <row r="299" spans="1:15" ht="14" hidden="1" x14ac:dyDescent="0.15">
      <c r="A299" s="35">
        <v>2</v>
      </c>
      <c r="B299" s="37" t="s">
        <v>1</v>
      </c>
      <c r="C299" s="38"/>
      <c r="D299" s="39"/>
      <c r="E299" s="39"/>
      <c r="F299" s="39"/>
      <c r="G299" s="39"/>
      <c r="H299" s="39"/>
      <c r="J299" s="40"/>
      <c r="K299" s="40"/>
      <c r="L299" s="40"/>
      <c r="M299" s="40"/>
      <c r="N299" s="40"/>
      <c r="O299" s="40"/>
    </row>
    <row r="300" spans="1:15" ht="14" hidden="1" x14ac:dyDescent="0.15">
      <c r="A300" s="35">
        <v>3</v>
      </c>
      <c r="B300" s="37" t="s">
        <v>5</v>
      </c>
      <c r="C300" s="38"/>
      <c r="D300" s="39"/>
      <c r="E300" s="39"/>
      <c r="F300" s="39"/>
      <c r="G300" s="39"/>
      <c r="H300" s="39"/>
      <c r="J300" s="40"/>
      <c r="K300" s="40"/>
      <c r="L300" s="40"/>
      <c r="M300" s="40"/>
      <c r="N300" s="40"/>
      <c r="O300" s="40"/>
    </row>
    <row r="301" spans="1:15" hidden="1" x14ac:dyDescent="0.15">
      <c r="A301" s="35">
        <v>1</v>
      </c>
      <c r="B301" s="37" t="s">
        <v>98</v>
      </c>
      <c r="C301" s="43"/>
      <c r="D301" s="43"/>
      <c r="E301" s="43"/>
      <c r="F301" s="43"/>
      <c r="G301" s="43"/>
      <c r="H301" s="46"/>
      <c r="J301" s="40"/>
      <c r="K301" s="40"/>
      <c r="L301" s="40"/>
      <c r="M301" s="40"/>
      <c r="N301" s="40"/>
      <c r="O301" s="40"/>
    </row>
    <row r="302" spans="1:15" hidden="1" x14ac:dyDescent="0.15">
      <c r="A302" s="35">
        <v>1</v>
      </c>
      <c r="B302" s="37" t="s">
        <v>99</v>
      </c>
      <c r="C302" s="43"/>
      <c r="D302" s="43"/>
      <c r="E302" s="43"/>
      <c r="F302" s="43"/>
      <c r="G302" s="43"/>
      <c r="H302" s="46"/>
      <c r="J302" s="40"/>
      <c r="K302" s="40"/>
      <c r="L302" s="40"/>
      <c r="M302" s="40"/>
      <c r="N302" s="40"/>
      <c r="O302" s="40"/>
    </row>
    <row r="303" spans="1:15" hidden="1" x14ac:dyDescent="0.15">
      <c r="A303" s="35"/>
      <c r="H303" s="52"/>
    </row>
    <row r="304" spans="1:15" ht="18" hidden="1" x14ac:dyDescent="0.2">
      <c r="A304" s="466" t="s">
        <v>100</v>
      </c>
      <c r="B304" s="467"/>
      <c r="C304" s="467"/>
      <c r="D304" s="467"/>
      <c r="E304" s="467"/>
      <c r="F304" s="467"/>
      <c r="G304" s="467"/>
      <c r="H304" s="468"/>
    </row>
    <row r="305" spans="1:8" hidden="1" x14ac:dyDescent="0.15">
      <c r="A305" s="461" t="s">
        <v>0</v>
      </c>
      <c r="B305" s="462"/>
      <c r="C305" s="462"/>
      <c r="D305" s="462"/>
      <c r="E305" s="462"/>
      <c r="F305" s="462"/>
      <c r="G305" s="462"/>
      <c r="H305" s="257"/>
    </row>
    <row r="306" spans="1:8" hidden="1" x14ac:dyDescent="0.15">
      <c r="A306" s="35" t="s">
        <v>2</v>
      </c>
      <c r="B306" s="36" t="s">
        <v>2</v>
      </c>
      <c r="C306" s="254" t="s">
        <v>123</v>
      </c>
      <c r="D306" s="254" t="s">
        <v>124</v>
      </c>
      <c r="E306" s="254" t="s">
        <v>125</v>
      </c>
      <c r="F306" s="254" t="s">
        <v>126</v>
      </c>
      <c r="G306" s="254" t="s">
        <v>127</v>
      </c>
      <c r="H306" s="257" t="s">
        <v>128</v>
      </c>
    </row>
    <row r="307" spans="1:8" hidden="1" x14ac:dyDescent="0.15">
      <c r="A307" s="35">
        <v>18</v>
      </c>
      <c r="B307" s="37" t="s">
        <v>90</v>
      </c>
      <c r="C307" s="43">
        <f t="shared" ref="C307:H322" si="8">+C274*$L$2</f>
        <v>0</v>
      </c>
      <c r="D307" s="43">
        <f t="shared" si="8"/>
        <v>0</v>
      </c>
      <c r="E307" s="43">
        <f t="shared" si="8"/>
        <v>0</v>
      </c>
      <c r="F307" s="43">
        <f t="shared" si="8"/>
        <v>0</v>
      </c>
      <c r="G307" s="43">
        <f t="shared" si="8"/>
        <v>0</v>
      </c>
      <c r="H307" s="46">
        <f t="shared" si="8"/>
        <v>0</v>
      </c>
    </row>
    <row r="308" spans="1:8" hidden="1" x14ac:dyDescent="0.15">
      <c r="A308" s="35">
        <v>25</v>
      </c>
      <c r="B308" s="37" t="s">
        <v>91</v>
      </c>
      <c r="C308" s="43">
        <f t="shared" si="8"/>
        <v>0</v>
      </c>
      <c r="D308" s="43">
        <f t="shared" si="8"/>
        <v>0</v>
      </c>
      <c r="E308" s="43">
        <f t="shared" si="8"/>
        <v>0</v>
      </c>
      <c r="F308" s="43">
        <f t="shared" si="8"/>
        <v>0</v>
      </c>
      <c r="G308" s="43">
        <f t="shared" si="8"/>
        <v>0</v>
      </c>
      <c r="H308" s="46">
        <f t="shared" si="8"/>
        <v>0</v>
      </c>
    </row>
    <row r="309" spans="1:8" hidden="1" x14ac:dyDescent="0.15">
      <c r="A309" s="35">
        <v>30</v>
      </c>
      <c r="B309" s="37" t="s">
        <v>92</v>
      </c>
      <c r="C309" s="43">
        <f t="shared" si="8"/>
        <v>0</v>
      </c>
      <c r="D309" s="43">
        <f t="shared" si="8"/>
        <v>0</v>
      </c>
      <c r="E309" s="43">
        <f t="shared" si="8"/>
        <v>0</v>
      </c>
      <c r="F309" s="43">
        <f t="shared" si="8"/>
        <v>0</v>
      </c>
      <c r="G309" s="43">
        <f t="shared" si="8"/>
        <v>0</v>
      </c>
      <c r="H309" s="46">
        <f t="shared" si="8"/>
        <v>0</v>
      </c>
    </row>
    <row r="310" spans="1:8" hidden="1" x14ac:dyDescent="0.15">
      <c r="A310" s="35">
        <v>35</v>
      </c>
      <c r="B310" s="37" t="s">
        <v>93</v>
      </c>
      <c r="C310" s="43">
        <f t="shared" si="8"/>
        <v>0</v>
      </c>
      <c r="D310" s="43">
        <f t="shared" si="8"/>
        <v>0</v>
      </c>
      <c r="E310" s="43">
        <f t="shared" si="8"/>
        <v>0</v>
      </c>
      <c r="F310" s="43">
        <f t="shared" si="8"/>
        <v>0</v>
      </c>
      <c r="G310" s="43">
        <f t="shared" si="8"/>
        <v>0</v>
      </c>
      <c r="H310" s="46">
        <f t="shared" si="8"/>
        <v>0</v>
      </c>
    </row>
    <row r="311" spans="1:8" hidden="1" x14ac:dyDescent="0.15">
      <c r="A311" s="35">
        <v>40</v>
      </c>
      <c r="B311" s="37" t="s">
        <v>94</v>
      </c>
      <c r="C311" s="43">
        <f t="shared" si="8"/>
        <v>0</v>
      </c>
      <c r="D311" s="43">
        <f t="shared" si="8"/>
        <v>0</v>
      </c>
      <c r="E311" s="43">
        <f t="shared" si="8"/>
        <v>0</v>
      </c>
      <c r="F311" s="43">
        <f t="shared" si="8"/>
        <v>0</v>
      </c>
      <c r="G311" s="43">
        <f t="shared" si="8"/>
        <v>0</v>
      </c>
      <c r="H311" s="46">
        <f t="shared" si="8"/>
        <v>0</v>
      </c>
    </row>
    <row r="312" spans="1:8" hidden="1" x14ac:dyDescent="0.15">
      <c r="A312" s="35">
        <v>45</v>
      </c>
      <c r="B312" s="37" t="s">
        <v>95</v>
      </c>
      <c r="C312" s="43">
        <f t="shared" si="8"/>
        <v>0</v>
      </c>
      <c r="D312" s="43">
        <f t="shared" si="8"/>
        <v>0</v>
      </c>
      <c r="E312" s="43">
        <f t="shared" si="8"/>
        <v>0</v>
      </c>
      <c r="F312" s="43">
        <f t="shared" si="8"/>
        <v>0</v>
      </c>
      <c r="G312" s="43">
        <f t="shared" si="8"/>
        <v>0</v>
      </c>
      <c r="H312" s="46">
        <f t="shared" si="8"/>
        <v>0</v>
      </c>
    </row>
    <row r="313" spans="1:8" hidden="1" x14ac:dyDescent="0.15">
      <c r="A313" s="35">
        <v>50</v>
      </c>
      <c r="B313" s="37" t="s">
        <v>96</v>
      </c>
      <c r="C313" s="43">
        <f t="shared" si="8"/>
        <v>0</v>
      </c>
      <c r="D313" s="43">
        <f t="shared" si="8"/>
        <v>0</v>
      </c>
      <c r="E313" s="43">
        <f t="shared" si="8"/>
        <v>0</v>
      </c>
      <c r="F313" s="43">
        <f t="shared" si="8"/>
        <v>0</v>
      </c>
      <c r="G313" s="43">
        <f t="shared" si="8"/>
        <v>0</v>
      </c>
      <c r="H313" s="46">
        <f t="shared" si="8"/>
        <v>0</v>
      </c>
    </row>
    <row r="314" spans="1:8" hidden="1" x14ac:dyDescent="0.15">
      <c r="A314" s="35">
        <v>55</v>
      </c>
      <c r="B314" s="37" t="s">
        <v>97</v>
      </c>
      <c r="C314" s="43">
        <f t="shared" si="8"/>
        <v>0</v>
      </c>
      <c r="D314" s="43">
        <f t="shared" si="8"/>
        <v>0</v>
      </c>
      <c r="E314" s="43">
        <f t="shared" si="8"/>
        <v>0</v>
      </c>
      <c r="F314" s="43">
        <f t="shared" si="8"/>
        <v>0</v>
      </c>
      <c r="G314" s="43">
        <f t="shared" si="8"/>
        <v>0</v>
      </c>
      <c r="H314" s="46">
        <f t="shared" si="8"/>
        <v>0</v>
      </c>
    </row>
    <row r="315" spans="1:8" hidden="1" x14ac:dyDescent="0.15">
      <c r="A315" s="35">
        <v>60</v>
      </c>
      <c r="B315" s="37"/>
      <c r="C315" s="43">
        <f t="shared" si="8"/>
        <v>0</v>
      </c>
      <c r="D315" s="43">
        <f t="shared" si="8"/>
        <v>0</v>
      </c>
      <c r="E315" s="43">
        <f t="shared" si="8"/>
        <v>0</v>
      </c>
      <c r="F315" s="43">
        <f t="shared" si="8"/>
        <v>0</v>
      </c>
      <c r="G315" s="43">
        <f t="shared" si="8"/>
        <v>0</v>
      </c>
      <c r="H315" s="46">
        <f t="shared" si="8"/>
        <v>0</v>
      </c>
    </row>
    <row r="316" spans="1:8" hidden="1" x14ac:dyDescent="0.15">
      <c r="A316" s="35">
        <v>61</v>
      </c>
      <c r="B316" s="37"/>
      <c r="C316" s="43">
        <f t="shared" si="8"/>
        <v>0</v>
      </c>
      <c r="D316" s="43">
        <f t="shared" si="8"/>
        <v>0</v>
      </c>
      <c r="E316" s="43">
        <f t="shared" si="8"/>
        <v>0</v>
      </c>
      <c r="F316" s="43">
        <f t="shared" si="8"/>
        <v>0</v>
      </c>
      <c r="G316" s="43">
        <f t="shared" si="8"/>
        <v>0</v>
      </c>
      <c r="H316" s="46">
        <f t="shared" si="8"/>
        <v>0</v>
      </c>
    </row>
    <row r="317" spans="1:8" hidden="1" x14ac:dyDescent="0.15">
      <c r="A317" s="35">
        <v>62</v>
      </c>
      <c r="B317" s="37"/>
      <c r="C317" s="43">
        <f t="shared" si="8"/>
        <v>0</v>
      </c>
      <c r="D317" s="43">
        <f t="shared" si="8"/>
        <v>0</v>
      </c>
      <c r="E317" s="43">
        <f t="shared" si="8"/>
        <v>0</v>
      </c>
      <c r="F317" s="43">
        <f t="shared" si="8"/>
        <v>0</v>
      </c>
      <c r="G317" s="43">
        <f t="shared" si="8"/>
        <v>0</v>
      </c>
      <c r="H317" s="46">
        <f t="shared" si="8"/>
        <v>0</v>
      </c>
    </row>
    <row r="318" spans="1:8" hidden="1" x14ac:dyDescent="0.15">
      <c r="A318" s="35">
        <v>63</v>
      </c>
      <c r="B318" s="37"/>
      <c r="C318" s="43">
        <f t="shared" si="8"/>
        <v>0</v>
      </c>
      <c r="D318" s="43">
        <f t="shared" si="8"/>
        <v>0</v>
      </c>
      <c r="E318" s="43">
        <f t="shared" si="8"/>
        <v>0</v>
      </c>
      <c r="F318" s="43">
        <f t="shared" si="8"/>
        <v>0</v>
      </c>
      <c r="G318" s="43">
        <f t="shared" si="8"/>
        <v>0</v>
      </c>
      <c r="H318" s="46">
        <f t="shared" si="8"/>
        <v>0</v>
      </c>
    </row>
    <row r="319" spans="1:8" hidden="1" x14ac:dyDescent="0.15">
      <c r="A319" s="35">
        <v>64</v>
      </c>
      <c r="B319" s="37"/>
      <c r="C319" s="43">
        <f t="shared" si="8"/>
        <v>0</v>
      </c>
      <c r="D319" s="43">
        <f t="shared" si="8"/>
        <v>0</v>
      </c>
      <c r="E319" s="43">
        <f t="shared" si="8"/>
        <v>0</v>
      </c>
      <c r="F319" s="43">
        <f t="shared" si="8"/>
        <v>0</v>
      </c>
      <c r="G319" s="43">
        <f t="shared" si="8"/>
        <v>0</v>
      </c>
      <c r="H319" s="46">
        <f t="shared" si="8"/>
        <v>0</v>
      </c>
    </row>
    <row r="320" spans="1:8" hidden="1" x14ac:dyDescent="0.15">
      <c r="A320" s="35">
        <v>65</v>
      </c>
      <c r="B320" s="37"/>
      <c r="C320" s="43">
        <f t="shared" si="8"/>
        <v>0</v>
      </c>
      <c r="D320" s="43">
        <f t="shared" si="8"/>
        <v>0</v>
      </c>
      <c r="E320" s="43">
        <f t="shared" si="8"/>
        <v>0</v>
      </c>
      <c r="F320" s="43">
        <f t="shared" si="8"/>
        <v>0</v>
      </c>
      <c r="G320" s="43">
        <f t="shared" si="8"/>
        <v>0</v>
      </c>
      <c r="H320" s="46">
        <f t="shared" si="8"/>
        <v>0</v>
      </c>
    </row>
    <row r="321" spans="1:8" hidden="1" x14ac:dyDescent="0.15">
      <c r="A321" s="35">
        <v>66</v>
      </c>
      <c r="B321" s="37"/>
      <c r="C321" s="43">
        <f t="shared" si="8"/>
        <v>0</v>
      </c>
      <c r="D321" s="43">
        <f t="shared" si="8"/>
        <v>0</v>
      </c>
      <c r="E321" s="43">
        <f t="shared" si="8"/>
        <v>0</v>
      </c>
      <c r="F321" s="43">
        <f t="shared" si="8"/>
        <v>0</v>
      </c>
      <c r="G321" s="43">
        <f t="shared" si="8"/>
        <v>0</v>
      </c>
      <c r="H321" s="46">
        <f t="shared" si="8"/>
        <v>0</v>
      </c>
    </row>
    <row r="322" spans="1:8" hidden="1" x14ac:dyDescent="0.15">
      <c r="A322" s="35">
        <v>67</v>
      </c>
      <c r="B322" s="37"/>
      <c r="C322" s="43">
        <f t="shared" si="8"/>
        <v>0</v>
      </c>
      <c r="D322" s="43">
        <f t="shared" si="8"/>
        <v>0</v>
      </c>
      <c r="E322" s="43">
        <f t="shared" si="8"/>
        <v>0</v>
      </c>
      <c r="F322" s="43">
        <f t="shared" si="8"/>
        <v>0</v>
      </c>
      <c r="G322" s="43">
        <f t="shared" si="8"/>
        <v>0</v>
      </c>
      <c r="H322" s="46">
        <f t="shared" si="8"/>
        <v>0</v>
      </c>
    </row>
    <row r="323" spans="1:8" hidden="1" x14ac:dyDescent="0.15">
      <c r="A323" s="35">
        <v>68</v>
      </c>
      <c r="B323" s="37"/>
      <c r="C323" s="43">
        <f t="shared" ref="C323:H335" si="9">+C290*$L$2</f>
        <v>0</v>
      </c>
      <c r="D323" s="43">
        <f t="shared" si="9"/>
        <v>0</v>
      </c>
      <c r="E323" s="43">
        <f t="shared" si="9"/>
        <v>0</v>
      </c>
      <c r="F323" s="43">
        <f t="shared" si="9"/>
        <v>0</v>
      </c>
      <c r="G323" s="43">
        <f t="shared" si="9"/>
        <v>0</v>
      </c>
      <c r="H323" s="46">
        <f t="shared" si="9"/>
        <v>0</v>
      </c>
    </row>
    <row r="324" spans="1:8" hidden="1" x14ac:dyDescent="0.15">
      <c r="A324" s="35">
        <v>69</v>
      </c>
      <c r="B324" s="37"/>
      <c r="C324" s="43">
        <f t="shared" si="9"/>
        <v>0</v>
      </c>
      <c r="D324" s="43">
        <f t="shared" si="9"/>
        <v>0</v>
      </c>
      <c r="E324" s="43">
        <f t="shared" si="9"/>
        <v>0</v>
      </c>
      <c r="F324" s="43">
        <f t="shared" si="9"/>
        <v>0</v>
      </c>
      <c r="G324" s="43">
        <f t="shared" si="9"/>
        <v>0</v>
      </c>
      <c r="H324" s="46">
        <f t="shared" si="9"/>
        <v>0</v>
      </c>
    </row>
    <row r="325" spans="1:8" hidden="1" x14ac:dyDescent="0.15">
      <c r="A325" s="35">
        <v>70</v>
      </c>
      <c r="B325" s="37"/>
      <c r="C325" s="43">
        <f t="shared" si="9"/>
        <v>0</v>
      </c>
      <c r="D325" s="43">
        <f t="shared" si="9"/>
        <v>0</v>
      </c>
      <c r="E325" s="43">
        <f t="shared" si="9"/>
        <v>0</v>
      </c>
      <c r="F325" s="43">
        <f t="shared" si="9"/>
        <v>0</v>
      </c>
      <c r="G325" s="43">
        <f t="shared" si="9"/>
        <v>0</v>
      </c>
      <c r="H325" s="46">
        <f t="shared" si="9"/>
        <v>0</v>
      </c>
    </row>
    <row r="326" spans="1:8" hidden="1" x14ac:dyDescent="0.15">
      <c r="A326" s="35">
        <v>71</v>
      </c>
      <c r="B326" s="37"/>
      <c r="C326" s="43">
        <f t="shared" si="9"/>
        <v>0</v>
      </c>
      <c r="D326" s="43">
        <f t="shared" si="9"/>
        <v>0</v>
      </c>
      <c r="E326" s="43">
        <f t="shared" si="9"/>
        <v>0</v>
      </c>
      <c r="F326" s="43">
        <f t="shared" si="9"/>
        <v>0</v>
      </c>
      <c r="G326" s="43">
        <f t="shared" si="9"/>
        <v>0</v>
      </c>
      <c r="H326" s="46">
        <f t="shared" si="9"/>
        <v>0</v>
      </c>
    </row>
    <row r="327" spans="1:8" hidden="1" x14ac:dyDescent="0.15">
      <c r="A327" s="35">
        <v>72</v>
      </c>
      <c r="B327" s="37"/>
      <c r="C327" s="43">
        <f t="shared" si="9"/>
        <v>0</v>
      </c>
      <c r="D327" s="43">
        <f t="shared" si="9"/>
        <v>0</v>
      </c>
      <c r="E327" s="43">
        <f t="shared" si="9"/>
        <v>0</v>
      </c>
      <c r="F327" s="43">
        <f t="shared" si="9"/>
        <v>0</v>
      </c>
      <c r="G327" s="43">
        <f t="shared" si="9"/>
        <v>0</v>
      </c>
      <c r="H327" s="46">
        <f t="shared" si="9"/>
        <v>0</v>
      </c>
    </row>
    <row r="328" spans="1:8" hidden="1" x14ac:dyDescent="0.15">
      <c r="A328" s="35">
        <v>73</v>
      </c>
      <c r="B328" s="37"/>
      <c r="C328" s="43">
        <f t="shared" si="9"/>
        <v>0</v>
      </c>
      <c r="D328" s="43">
        <f t="shared" si="9"/>
        <v>0</v>
      </c>
      <c r="E328" s="43">
        <f t="shared" si="9"/>
        <v>0</v>
      </c>
      <c r="F328" s="43">
        <f t="shared" si="9"/>
        <v>0</v>
      </c>
      <c r="G328" s="43">
        <f t="shared" si="9"/>
        <v>0</v>
      </c>
      <c r="H328" s="46">
        <f t="shared" si="9"/>
        <v>0</v>
      </c>
    </row>
    <row r="329" spans="1:8" hidden="1" x14ac:dyDescent="0.15">
      <c r="A329" s="35">
        <v>74</v>
      </c>
      <c r="B329" s="37"/>
      <c r="C329" s="43">
        <f t="shared" si="9"/>
        <v>0</v>
      </c>
      <c r="D329" s="43">
        <f t="shared" si="9"/>
        <v>0</v>
      </c>
      <c r="E329" s="43">
        <f t="shared" si="9"/>
        <v>0</v>
      </c>
      <c r="F329" s="43">
        <f t="shared" si="9"/>
        <v>0</v>
      </c>
      <c r="G329" s="43">
        <f t="shared" si="9"/>
        <v>0</v>
      </c>
      <c r="H329" s="46">
        <f t="shared" si="9"/>
        <v>0</v>
      </c>
    </row>
    <row r="330" spans="1:8" hidden="1" x14ac:dyDescent="0.15">
      <c r="A330" s="35">
        <v>75</v>
      </c>
      <c r="B330" s="37" t="s">
        <v>3</v>
      </c>
      <c r="C330" s="43">
        <f t="shared" si="9"/>
        <v>0</v>
      </c>
      <c r="D330" s="43">
        <f t="shared" si="9"/>
        <v>0</v>
      </c>
      <c r="E330" s="43">
        <f t="shared" si="9"/>
        <v>0</v>
      </c>
      <c r="F330" s="43">
        <f t="shared" si="9"/>
        <v>0</v>
      </c>
      <c r="G330" s="43">
        <f t="shared" si="9"/>
        <v>0</v>
      </c>
      <c r="H330" s="46">
        <f t="shared" si="9"/>
        <v>0</v>
      </c>
    </row>
    <row r="331" spans="1:8" hidden="1" x14ac:dyDescent="0.15">
      <c r="A331" s="35">
        <v>1</v>
      </c>
      <c r="B331" s="37" t="s">
        <v>4</v>
      </c>
      <c r="C331" s="43">
        <f t="shared" si="9"/>
        <v>0</v>
      </c>
      <c r="D331" s="43">
        <f t="shared" si="9"/>
        <v>0</v>
      </c>
      <c r="E331" s="43">
        <f t="shared" si="9"/>
        <v>0</v>
      </c>
      <c r="F331" s="43">
        <f t="shared" si="9"/>
        <v>0</v>
      </c>
      <c r="G331" s="43">
        <f t="shared" si="9"/>
        <v>0</v>
      </c>
      <c r="H331" s="46">
        <f t="shared" si="9"/>
        <v>0</v>
      </c>
    </row>
    <row r="332" spans="1:8" hidden="1" x14ac:dyDescent="0.15">
      <c r="A332" s="35">
        <v>2</v>
      </c>
      <c r="B332" s="37" t="s">
        <v>1</v>
      </c>
      <c r="C332" s="43">
        <f t="shared" si="9"/>
        <v>0</v>
      </c>
      <c r="D332" s="43">
        <f t="shared" si="9"/>
        <v>0</v>
      </c>
      <c r="E332" s="43">
        <f t="shared" si="9"/>
        <v>0</v>
      </c>
      <c r="F332" s="43">
        <f t="shared" si="9"/>
        <v>0</v>
      </c>
      <c r="G332" s="43">
        <f t="shared" si="9"/>
        <v>0</v>
      </c>
      <c r="H332" s="46">
        <f t="shared" si="9"/>
        <v>0</v>
      </c>
    </row>
    <row r="333" spans="1:8" hidden="1" x14ac:dyDescent="0.15">
      <c r="A333" s="35">
        <v>3</v>
      </c>
      <c r="B333" s="37" t="s">
        <v>5</v>
      </c>
      <c r="C333" s="43">
        <f t="shared" si="9"/>
        <v>0</v>
      </c>
      <c r="D333" s="43">
        <f t="shared" si="9"/>
        <v>0</v>
      </c>
      <c r="E333" s="43">
        <f t="shared" si="9"/>
        <v>0</v>
      </c>
      <c r="F333" s="43">
        <f t="shared" si="9"/>
        <v>0</v>
      </c>
      <c r="G333" s="43">
        <f t="shared" si="9"/>
        <v>0</v>
      </c>
      <c r="H333" s="46">
        <f t="shared" si="9"/>
        <v>0</v>
      </c>
    </row>
    <row r="334" spans="1:8" hidden="1" x14ac:dyDescent="0.15">
      <c r="A334" s="35">
        <v>1</v>
      </c>
      <c r="B334" s="37" t="s">
        <v>98</v>
      </c>
      <c r="C334" s="43">
        <f t="shared" si="9"/>
        <v>0</v>
      </c>
      <c r="D334" s="43">
        <f t="shared" si="9"/>
        <v>0</v>
      </c>
      <c r="E334" s="43">
        <f t="shared" si="9"/>
        <v>0</v>
      </c>
      <c r="F334" s="43">
        <f t="shared" si="9"/>
        <v>0</v>
      </c>
      <c r="G334" s="43">
        <f t="shared" si="9"/>
        <v>0</v>
      </c>
      <c r="H334" s="46">
        <f t="shared" si="9"/>
        <v>0</v>
      </c>
    </row>
    <row r="335" spans="1:8" ht="14" hidden="1" thickBot="1" x14ac:dyDescent="0.2">
      <c r="A335" s="47">
        <v>1</v>
      </c>
      <c r="B335" s="48" t="s">
        <v>99</v>
      </c>
      <c r="C335" s="49">
        <f t="shared" si="9"/>
        <v>0</v>
      </c>
      <c r="D335" s="49">
        <f t="shared" si="9"/>
        <v>0</v>
      </c>
      <c r="E335" s="49">
        <f t="shared" si="9"/>
        <v>0</v>
      </c>
      <c r="F335" s="49">
        <f t="shared" si="9"/>
        <v>0</v>
      </c>
      <c r="G335" s="49">
        <f t="shared" si="9"/>
        <v>0</v>
      </c>
      <c r="H335" s="50">
        <f t="shared" si="9"/>
        <v>0</v>
      </c>
    </row>
    <row r="336" spans="1:8" ht="14" hidden="1" thickBot="1" x14ac:dyDescent="0.2"/>
    <row r="337" spans="1:15" ht="18" hidden="1" x14ac:dyDescent="0.2">
      <c r="A337" s="463" t="s">
        <v>129</v>
      </c>
      <c r="B337" s="464"/>
      <c r="C337" s="464"/>
      <c r="D337" s="464"/>
      <c r="E337" s="464"/>
      <c r="F337" s="464"/>
      <c r="G337" s="464"/>
      <c r="H337" s="465"/>
    </row>
    <row r="338" spans="1:15" ht="18" hidden="1" x14ac:dyDescent="0.2">
      <c r="A338" s="466" t="s">
        <v>12</v>
      </c>
      <c r="B338" s="467"/>
      <c r="C338" s="467"/>
      <c r="D338" s="467"/>
      <c r="E338" s="467"/>
      <c r="F338" s="467"/>
      <c r="G338" s="467"/>
      <c r="H338" s="468"/>
    </row>
    <row r="339" spans="1:15" hidden="1" x14ac:dyDescent="0.15">
      <c r="A339" s="461" t="s">
        <v>0</v>
      </c>
      <c r="B339" s="462"/>
      <c r="C339" s="462"/>
      <c r="D339" s="462"/>
      <c r="E339" s="462"/>
      <c r="F339" s="462"/>
      <c r="G339" s="462"/>
      <c r="H339" s="257"/>
    </row>
    <row r="340" spans="1:15" hidden="1" x14ac:dyDescent="0.15">
      <c r="A340" s="35" t="s">
        <v>2</v>
      </c>
      <c r="B340" s="36" t="s">
        <v>2</v>
      </c>
      <c r="C340" s="254" t="s">
        <v>130</v>
      </c>
      <c r="D340" s="254" t="s">
        <v>131</v>
      </c>
      <c r="E340" s="254" t="s">
        <v>132</v>
      </c>
      <c r="F340" s="254" t="s">
        <v>133</v>
      </c>
      <c r="G340" s="254" t="s">
        <v>134</v>
      </c>
      <c r="H340" s="257" t="s">
        <v>135</v>
      </c>
    </row>
    <row r="341" spans="1:15" ht="14" hidden="1" x14ac:dyDescent="0.15">
      <c r="A341" s="35">
        <v>18</v>
      </c>
      <c r="B341" s="37" t="s">
        <v>90</v>
      </c>
      <c r="C341" s="38"/>
      <c r="D341" s="39"/>
      <c r="E341" s="39"/>
      <c r="F341" s="39"/>
      <c r="G341" s="39"/>
      <c r="H341" s="39"/>
      <c r="J341" s="40"/>
      <c r="K341" s="40"/>
      <c r="L341" s="40"/>
      <c r="M341" s="40"/>
      <c r="N341" s="40"/>
      <c r="O341" s="40"/>
    </row>
    <row r="342" spans="1:15" ht="14" hidden="1" x14ac:dyDescent="0.15">
      <c r="A342" s="35">
        <v>25</v>
      </c>
      <c r="B342" s="37" t="s">
        <v>91</v>
      </c>
      <c r="C342" s="38"/>
      <c r="D342" s="39"/>
      <c r="E342" s="39"/>
      <c r="F342" s="39"/>
      <c r="G342" s="39"/>
      <c r="H342" s="39"/>
      <c r="J342" s="40"/>
      <c r="K342" s="40"/>
      <c r="L342" s="40"/>
      <c r="M342" s="40"/>
      <c r="N342" s="40"/>
      <c r="O342" s="40"/>
    </row>
    <row r="343" spans="1:15" ht="14" hidden="1" x14ac:dyDescent="0.15">
      <c r="A343" s="35">
        <v>30</v>
      </c>
      <c r="B343" s="37" t="s">
        <v>92</v>
      </c>
      <c r="C343" s="38"/>
      <c r="D343" s="39"/>
      <c r="E343" s="39"/>
      <c r="F343" s="39"/>
      <c r="G343" s="39"/>
      <c r="H343" s="39"/>
      <c r="J343" s="40"/>
      <c r="K343" s="40"/>
      <c r="L343" s="40"/>
      <c r="M343" s="40"/>
      <c r="N343" s="40"/>
      <c r="O343" s="40"/>
    </row>
    <row r="344" spans="1:15" ht="14" hidden="1" x14ac:dyDescent="0.15">
      <c r="A344" s="35">
        <v>35</v>
      </c>
      <c r="B344" s="37" t="s">
        <v>93</v>
      </c>
      <c r="C344" s="38"/>
      <c r="D344" s="39"/>
      <c r="E344" s="39"/>
      <c r="F344" s="39"/>
      <c r="G344" s="39"/>
      <c r="H344" s="39"/>
      <c r="J344" s="40"/>
      <c r="K344" s="40"/>
      <c r="L344" s="40"/>
      <c r="M344" s="40"/>
      <c r="N344" s="40"/>
      <c r="O344" s="40"/>
    </row>
    <row r="345" spans="1:15" ht="14" hidden="1" x14ac:dyDescent="0.15">
      <c r="A345" s="35">
        <v>40</v>
      </c>
      <c r="B345" s="37" t="s">
        <v>94</v>
      </c>
      <c r="C345" s="38"/>
      <c r="D345" s="39"/>
      <c r="E345" s="39"/>
      <c r="F345" s="39"/>
      <c r="G345" s="39"/>
      <c r="H345" s="39"/>
      <c r="J345" s="40"/>
      <c r="K345" s="40"/>
      <c r="L345" s="40"/>
      <c r="M345" s="40"/>
      <c r="N345" s="40"/>
      <c r="O345" s="40"/>
    </row>
    <row r="346" spans="1:15" ht="14" hidden="1" x14ac:dyDescent="0.15">
      <c r="A346" s="35">
        <v>45</v>
      </c>
      <c r="B346" s="37" t="s">
        <v>95</v>
      </c>
      <c r="C346" s="38"/>
      <c r="D346" s="39"/>
      <c r="E346" s="39"/>
      <c r="F346" s="39"/>
      <c r="G346" s="39"/>
      <c r="H346" s="39"/>
      <c r="J346" s="40"/>
      <c r="K346" s="40"/>
      <c r="L346" s="40"/>
      <c r="M346" s="40"/>
      <c r="N346" s="40"/>
      <c r="O346" s="40"/>
    </row>
    <row r="347" spans="1:15" ht="14" hidden="1" x14ac:dyDescent="0.15">
      <c r="A347" s="35">
        <v>50</v>
      </c>
      <c r="B347" s="37" t="s">
        <v>96</v>
      </c>
      <c r="C347" s="38"/>
      <c r="D347" s="39"/>
      <c r="E347" s="39"/>
      <c r="F347" s="39"/>
      <c r="G347" s="39"/>
      <c r="H347" s="39"/>
      <c r="J347" s="40"/>
      <c r="K347" s="40"/>
      <c r="L347" s="40"/>
      <c r="M347" s="40"/>
      <c r="N347" s="40"/>
      <c r="O347" s="40"/>
    </row>
    <row r="348" spans="1:15" ht="14" hidden="1" x14ac:dyDescent="0.15">
      <c r="A348" s="35">
        <v>55</v>
      </c>
      <c r="B348" s="37" t="s">
        <v>97</v>
      </c>
      <c r="C348" s="38"/>
      <c r="D348" s="39"/>
      <c r="E348" s="39"/>
      <c r="F348" s="39"/>
      <c r="G348" s="39"/>
      <c r="H348" s="39"/>
      <c r="J348" s="40"/>
      <c r="K348" s="40"/>
      <c r="L348" s="40"/>
      <c r="M348" s="40"/>
      <c r="N348" s="40"/>
      <c r="O348" s="40"/>
    </row>
    <row r="349" spans="1:15" ht="14" hidden="1" x14ac:dyDescent="0.15">
      <c r="A349" s="35">
        <v>60</v>
      </c>
      <c r="B349" s="37"/>
      <c r="C349" s="38"/>
      <c r="D349" s="39"/>
      <c r="E349" s="39"/>
      <c r="F349" s="39"/>
      <c r="G349" s="39"/>
      <c r="H349" s="39"/>
      <c r="J349" s="40"/>
      <c r="K349" s="40"/>
      <c r="L349" s="40"/>
      <c r="M349" s="40"/>
      <c r="N349" s="40"/>
      <c r="O349" s="40"/>
    </row>
    <row r="350" spans="1:15" ht="14" hidden="1" x14ac:dyDescent="0.15">
      <c r="A350" s="35">
        <v>61</v>
      </c>
      <c r="B350" s="37"/>
      <c r="C350" s="38"/>
      <c r="D350" s="39"/>
      <c r="E350" s="39"/>
      <c r="F350" s="39"/>
      <c r="G350" s="39"/>
      <c r="H350" s="39"/>
      <c r="J350" s="40"/>
      <c r="K350" s="40"/>
      <c r="L350" s="40"/>
      <c r="M350" s="40"/>
      <c r="N350" s="40"/>
      <c r="O350" s="40"/>
    </row>
    <row r="351" spans="1:15" ht="14" hidden="1" x14ac:dyDescent="0.15">
      <c r="A351" s="35">
        <v>62</v>
      </c>
      <c r="B351" s="37"/>
      <c r="C351" s="38"/>
      <c r="D351" s="39"/>
      <c r="E351" s="39"/>
      <c r="F351" s="39"/>
      <c r="G351" s="39"/>
      <c r="H351" s="39"/>
      <c r="J351" s="40"/>
      <c r="K351" s="40"/>
      <c r="L351" s="40"/>
      <c r="M351" s="40"/>
      <c r="N351" s="40"/>
      <c r="O351" s="40"/>
    </row>
    <row r="352" spans="1:15" ht="14" hidden="1" x14ac:dyDescent="0.15">
      <c r="A352" s="35">
        <v>63</v>
      </c>
      <c r="B352" s="37"/>
      <c r="C352" s="38"/>
      <c r="D352" s="39"/>
      <c r="E352" s="39"/>
      <c r="F352" s="39"/>
      <c r="G352" s="39"/>
      <c r="H352" s="39"/>
      <c r="J352" s="40"/>
      <c r="K352" s="40"/>
      <c r="L352" s="40"/>
      <c r="M352" s="40"/>
      <c r="N352" s="40"/>
      <c r="O352" s="40"/>
    </row>
    <row r="353" spans="1:15" ht="14" hidden="1" x14ac:dyDescent="0.15">
      <c r="A353" s="35">
        <v>64</v>
      </c>
      <c r="B353" s="37"/>
      <c r="C353" s="38"/>
      <c r="D353" s="39"/>
      <c r="E353" s="39"/>
      <c r="F353" s="39"/>
      <c r="G353" s="39"/>
      <c r="H353" s="39"/>
      <c r="J353" s="40"/>
      <c r="K353" s="40"/>
      <c r="L353" s="40"/>
      <c r="M353" s="40"/>
      <c r="N353" s="40"/>
      <c r="O353" s="40"/>
    </row>
    <row r="354" spans="1:15" ht="14" hidden="1" x14ac:dyDescent="0.15">
      <c r="A354" s="35">
        <v>65</v>
      </c>
      <c r="B354" s="37"/>
      <c r="C354" s="38"/>
      <c r="D354" s="39"/>
      <c r="E354" s="39"/>
      <c r="F354" s="39"/>
      <c r="G354" s="39"/>
      <c r="H354" s="39"/>
      <c r="J354" s="40"/>
      <c r="K354" s="40"/>
      <c r="L354" s="40"/>
      <c r="M354" s="40"/>
      <c r="N354" s="40"/>
      <c r="O354" s="40"/>
    </row>
    <row r="355" spans="1:15" ht="14" hidden="1" x14ac:dyDescent="0.15">
      <c r="A355" s="35">
        <v>66</v>
      </c>
      <c r="B355" s="37"/>
      <c r="C355" s="38"/>
      <c r="D355" s="39"/>
      <c r="E355" s="39"/>
      <c r="F355" s="39"/>
      <c r="G355" s="39"/>
      <c r="H355" s="39"/>
      <c r="J355" s="40"/>
      <c r="K355" s="40"/>
      <c r="L355" s="40"/>
      <c r="M355" s="40"/>
      <c r="N355" s="40"/>
      <c r="O355" s="40"/>
    </row>
    <row r="356" spans="1:15" ht="14" hidden="1" x14ac:dyDescent="0.15">
      <c r="A356" s="35">
        <v>67</v>
      </c>
      <c r="B356" s="37"/>
      <c r="C356" s="38"/>
      <c r="D356" s="39"/>
      <c r="E356" s="39"/>
      <c r="F356" s="39"/>
      <c r="G356" s="39"/>
      <c r="H356" s="39"/>
      <c r="J356" s="40"/>
      <c r="K356" s="40"/>
      <c r="L356" s="40"/>
      <c r="M356" s="40"/>
      <c r="N356" s="40"/>
      <c r="O356" s="40"/>
    </row>
    <row r="357" spans="1:15" ht="14" hidden="1" x14ac:dyDescent="0.15">
      <c r="A357" s="35">
        <v>68</v>
      </c>
      <c r="B357" s="37"/>
      <c r="C357" s="38"/>
      <c r="D357" s="39"/>
      <c r="E357" s="39"/>
      <c r="F357" s="39"/>
      <c r="G357" s="39"/>
      <c r="H357" s="39"/>
      <c r="J357" s="40"/>
      <c r="K357" s="40"/>
      <c r="L357" s="40"/>
      <c r="M357" s="40"/>
      <c r="N357" s="40"/>
      <c r="O357" s="40"/>
    </row>
    <row r="358" spans="1:15" ht="14" hidden="1" x14ac:dyDescent="0.15">
      <c r="A358" s="35">
        <v>69</v>
      </c>
      <c r="B358" s="37"/>
      <c r="C358" s="38"/>
      <c r="D358" s="39"/>
      <c r="E358" s="39"/>
      <c r="F358" s="39"/>
      <c r="G358" s="39"/>
      <c r="H358" s="39"/>
      <c r="J358" s="40"/>
      <c r="K358" s="40"/>
      <c r="L358" s="40"/>
      <c r="M358" s="40"/>
      <c r="N358" s="40"/>
      <c r="O358" s="40"/>
    </row>
    <row r="359" spans="1:15" ht="14" hidden="1" x14ac:dyDescent="0.15">
      <c r="A359" s="35">
        <v>70</v>
      </c>
      <c r="B359" s="37"/>
      <c r="C359" s="38"/>
      <c r="D359" s="39"/>
      <c r="E359" s="39"/>
      <c r="F359" s="39"/>
      <c r="G359" s="39"/>
      <c r="H359" s="39"/>
      <c r="J359" s="40"/>
      <c r="K359" s="40"/>
      <c r="L359" s="40"/>
      <c r="M359" s="40"/>
      <c r="N359" s="40"/>
      <c r="O359" s="40"/>
    </row>
    <row r="360" spans="1:15" ht="14" hidden="1" x14ac:dyDescent="0.15">
      <c r="A360" s="35">
        <v>71</v>
      </c>
      <c r="B360" s="37"/>
      <c r="C360" s="38"/>
      <c r="D360" s="39"/>
      <c r="E360" s="39"/>
      <c r="F360" s="39"/>
      <c r="G360" s="39"/>
      <c r="H360" s="39"/>
      <c r="J360" s="40"/>
      <c r="K360" s="40"/>
      <c r="L360" s="40"/>
      <c r="M360" s="40"/>
      <c r="N360" s="40"/>
      <c r="O360" s="40"/>
    </row>
    <row r="361" spans="1:15" ht="14" hidden="1" x14ac:dyDescent="0.15">
      <c r="A361" s="35">
        <v>72</v>
      </c>
      <c r="B361" s="37"/>
      <c r="C361" s="38"/>
      <c r="D361" s="39"/>
      <c r="E361" s="39"/>
      <c r="F361" s="39"/>
      <c r="G361" s="39"/>
      <c r="H361" s="39"/>
      <c r="J361" s="40"/>
      <c r="K361" s="40"/>
      <c r="L361" s="40"/>
      <c r="M361" s="40"/>
      <c r="N361" s="40"/>
      <c r="O361" s="40"/>
    </row>
    <row r="362" spans="1:15" ht="14" hidden="1" x14ac:dyDescent="0.15">
      <c r="A362" s="35">
        <v>73</v>
      </c>
      <c r="B362" s="37"/>
      <c r="C362" s="38"/>
      <c r="D362" s="39"/>
      <c r="E362" s="39"/>
      <c r="F362" s="39"/>
      <c r="G362" s="39"/>
      <c r="H362" s="39"/>
      <c r="J362" s="40"/>
      <c r="K362" s="40"/>
      <c r="L362" s="40"/>
      <c r="M362" s="40"/>
      <c r="N362" s="40"/>
      <c r="O362" s="40"/>
    </row>
    <row r="363" spans="1:15" ht="14" hidden="1" x14ac:dyDescent="0.15">
      <c r="A363" s="35">
        <v>74</v>
      </c>
      <c r="B363" s="37"/>
      <c r="C363" s="38"/>
      <c r="D363" s="39"/>
      <c r="E363" s="39"/>
      <c r="F363" s="39"/>
      <c r="G363" s="39"/>
      <c r="H363" s="39"/>
      <c r="J363" s="40"/>
      <c r="K363" s="40"/>
      <c r="L363" s="40"/>
      <c r="M363" s="40"/>
      <c r="N363" s="40"/>
      <c r="O363" s="40"/>
    </row>
    <row r="364" spans="1:15" ht="14" hidden="1" x14ac:dyDescent="0.15">
      <c r="A364" s="35">
        <v>75</v>
      </c>
      <c r="B364" s="37" t="s">
        <v>3</v>
      </c>
      <c r="C364" s="38"/>
      <c r="D364" s="39"/>
      <c r="E364" s="39"/>
      <c r="F364" s="39"/>
      <c r="G364" s="39"/>
      <c r="H364" s="39"/>
      <c r="J364" s="40"/>
      <c r="K364" s="40"/>
      <c r="L364" s="40"/>
      <c r="M364" s="40"/>
      <c r="N364" s="40"/>
      <c r="O364" s="40"/>
    </row>
    <row r="365" spans="1:15" ht="14" hidden="1" x14ac:dyDescent="0.15">
      <c r="A365" s="35">
        <v>1</v>
      </c>
      <c r="B365" s="37" t="s">
        <v>4</v>
      </c>
      <c r="C365" s="41"/>
      <c r="D365" s="42"/>
      <c r="E365" s="42"/>
      <c r="F365" s="42"/>
      <c r="G365" s="42"/>
      <c r="H365" s="42"/>
      <c r="J365" s="40"/>
      <c r="K365" s="40"/>
      <c r="L365" s="40"/>
      <c r="M365" s="40"/>
      <c r="N365" s="40"/>
      <c r="O365" s="40"/>
    </row>
    <row r="366" spans="1:15" ht="14" hidden="1" x14ac:dyDescent="0.15">
      <c r="A366" s="35">
        <v>2</v>
      </c>
      <c r="B366" s="37" t="s">
        <v>1</v>
      </c>
      <c r="C366" s="38"/>
      <c r="D366" s="39"/>
      <c r="E366" s="39"/>
      <c r="F366" s="39"/>
      <c r="G366" s="39"/>
      <c r="H366" s="39"/>
      <c r="J366" s="40"/>
      <c r="K366" s="40"/>
      <c r="L366" s="40"/>
      <c r="M366" s="40"/>
      <c r="N366" s="40"/>
      <c r="O366" s="40"/>
    </row>
    <row r="367" spans="1:15" ht="14" hidden="1" x14ac:dyDescent="0.15">
      <c r="A367" s="35">
        <v>3</v>
      </c>
      <c r="B367" s="37" t="s">
        <v>5</v>
      </c>
      <c r="C367" s="38"/>
      <c r="D367" s="39"/>
      <c r="E367" s="39"/>
      <c r="F367" s="39"/>
      <c r="G367" s="39"/>
      <c r="H367" s="39"/>
      <c r="J367" s="40"/>
      <c r="K367" s="40"/>
      <c r="L367" s="40"/>
      <c r="M367" s="40"/>
      <c r="N367" s="40"/>
      <c r="O367" s="40"/>
    </row>
    <row r="368" spans="1:15" hidden="1" x14ac:dyDescent="0.15">
      <c r="A368" s="35">
        <v>1</v>
      </c>
      <c r="B368" s="37" t="s">
        <v>98</v>
      </c>
      <c r="C368" s="43"/>
      <c r="D368" s="43"/>
      <c r="E368" s="43"/>
      <c r="F368" s="43"/>
      <c r="G368" s="43"/>
      <c r="H368" s="46"/>
      <c r="J368" s="40"/>
      <c r="K368" s="40"/>
      <c r="L368" s="40"/>
      <c r="M368" s="40"/>
      <c r="N368" s="40"/>
      <c r="O368" s="40"/>
    </row>
    <row r="369" spans="1:15" hidden="1" x14ac:dyDescent="0.15">
      <c r="A369" s="35">
        <v>1</v>
      </c>
      <c r="B369" s="37" t="s">
        <v>99</v>
      </c>
      <c r="C369" s="43"/>
      <c r="D369" s="43"/>
      <c r="E369" s="43"/>
      <c r="F369" s="43"/>
      <c r="G369" s="43"/>
      <c r="H369" s="46"/>
      <c r="J369" s="40"/>
      <c r="K369" s="40"/>
      <c r="L369" s="40"/>
      <c r="M369" s="40"/>
      <c r="N369" s="40"/>
      <c r="O369" s="40"/>
    </row>
    <row r="370" spans="1:15" hidden="1" x14ac:dyDescent="0.15">
      <c r="A370" s="35"/>
      <c r="H370" s="52"/>
    </row>
    <row r="371" spans="1:15" ht="18" hidden="1" x14ac:dyDescent="0.2">
      <c r="A371" s="466" t="s">
        <v>100</v>
      </c>
      <c r="B371" s="467"/>
      <c r="C371" s="467"/>
      <c r="D371" s="467"/>
      <c r="E371" s="467"/>
      <c r="F371" s="467"/>
      <c r="G371" s="467"/>
      <c r="H371" s="468"/>
    </row>
    <row r="372" spans="1:15" hidden="1" x14ac:dyDescent="0.15">
      <c r="A372" s="461" t="s">
        <v>0</v>
      </c>
      <c r="B372" s="462"/>
      <c r="C372" s="462"/>
      <c r="D372" s="462"/>
      <c r="E372" s="462"/>
      <c r="F372" s="462"/>
      <c r="G372" s="462"/>
      <c r="H372" s="257"/>
    </row>
    <row r="373" spans="1:15" hidden="1" x14ac:dyDescent="0.15">
      <c r="A373" s="35" t="s">
        <v>2</v>
      </c>
      <c r="B373" s="36" t="s">
        <v>2</v>
      </c>
      <c r="C373" s="254" t="s">
        <v>130</v>
      </c>
      <c r="D373" s="254" t="s">
        <v>131</v>
      </c>
      <c r="E373" s="254" t="s">
        <v>132</v>
      </c>
      <c r="F373" s="254" t="s">
        <v>133</v>
      </c>
      <c r="G373" s="254" t="s">
        <v>134</v>
      </c>
      <c r="H373" s="257" t="s">
        <v>135</v>
      </c>
    </row>
    <row r="374" spans="1:15" hidden="1" x14ac:dyDescent="0.15">
      <c r="A374" s="35">
        <v>18</v>
      </c>
      <c r="B374" s="37" t="s">
        <v>90</v>
      </c>
      <c r="C374" s="43">
        <f t="shared" ref="C374:H389" si="10">+C341*$L$2</f>
        <v>0</v>
      </c>
      <c r="D374" s="43">
        <f t="shared" si="10"/>
        <v>0</v>
      </c>
      <c r="E374" s="43">
        <f t="shared" si="10"/>
        <v>0</v>
      </c>
      <c r="F374" s="43">
        <f t="shared" si="10"/>
        <v>0</v>
      </c>
      <c r="G374" s="43">
        <f t="shared" si="10"/>
        <v>0</v>
      </c>
      <c r="H374" s="46">
        <f t="shared" si="10"/>
        <v>0</v>
      </c>
    </row>
    <row r="375" spans="1:15" hidden="1" x14ac:dyDescent="0.15">
      <c r="A375" s="35">
        <v>25</v>
      </c>
      <c r="B375" s="37" t="s">
        <v>91</v>
      </c>
      <c r="C375" s="43">
        <f t="shared" si="10"/>
        <v>0</v>
      </c>
      <c r="D375" s="43">
        <f t="shared" si="10"/>
        <v>0</v>
      </c>
      <c r="E375" s="43">
        <f t="shared" si="10"/>
        <v>0</v>
      </c>
      <c r="F375" s="43">
        <f t="shared" si="10"/>
        <v>0</v>
      </c>
      <c r="G375" s="43">
        <f t="shared" si="10"/>
        <v>0</v>
      </c>
      <c r="H375" s="46">
        <f t="shared" si="10"/>
        <v>0</v>
      </c>
    </row>
    <row r="376" spans="1:15" hidden="1" x14ac:dyDescent="0.15">
      <c r="A376" s="35">
        <v>30</v>
      </c>
      <c r="B376" s="37" t="s">
        <v>92</v>
      </c>
      <c r="C376" s="43">
        <f t="shared" si="10"/>
        <v>0</v>
      </c>
      <c r="D376" s="43">
        <f t="shared" si="10"/>
        <v>0</v>
      </c>
      <c r="E376" s="43">
        <f t="shared" si="10"/>
        <v>0</v>
      </c>
      <c r="F376" s="43">
        <f t="shared" si="10"/>
        <v>0</v>
      </c>
      <c r="G376" s="43">
        <f t="shared" si="10"/>
        <v>0</v>
      </c>
      <c r="H376" s="46">
        <f t="shared" si="10"/>
        <v>0</v>
      </c>
    </row>
    <row r="377" spans="1:15" hidden="1" x14ac:dyDescent="0.15">
      <c r="A377" s="35">
        <v>35</v>
      </c>
      <c r="B377" s="37" t="s">
        <v>93</v>
      </c>
      <c r="C377" s="43">
        <f t="shared" si="10"/>
        <v>0</v>
      </c>
      <c r="D377" s="43">
        <f t="shared" si="10"/>
        <v>0</v>
      </c>
      <c r="E377" s="43">
        <f t="shared" si="10"/>
        <v>0</v>
      </c>
      <c r="F377" s="43">
        <f t="shared" si="10"/>
        <v>0</v>
      </c>
      <c r="G377" s="43">
        <f t="shared" si="10"/>
        <v>0</v>
      </c>
      <c r="H377" s="46">
        <f t="shared" si="10"/>
        <v>0</v>
      </c>
    </row>
    <row r="378" spans="1:15" hidden="1" x14ac:dyDescent="0.15">
      <c r="A378" s="35">
        <v>40</v>
      </c>
      <c r="B378" s="37" t="s">
        <v>94</v>
      </c>
      <c r="C378" s="43">
        <f t="shared" si="10"/>
        <v>0</v>
      </c>
      <c r="D378" s="43">
        <f t="shared" si="10"/>
        <v>0</v>
      </c>
      <c r="E378" s="43">
        <f t="shared" si="10"/>
        <v>0</v>
      </c>
      <c r="F378" s="43">
        <f t="shared" si="10"/>
        <v>0</v>
      </c>
      <c r="G378" s="43">
        <f t="shared" si="10"/>
        <v>0</v>
      </c>
      <c r="H378" s="46">
        <f t="shared" si="10"/>
        <v>0</v>
      </c>
    </row>
    <row r="379" spans="1:15" hidden="1" x14ac:dyDescent="0.15">
      <c r="A379" s="35">
        <v>45</v>
      </c>
      <c r="B379" s="37" t="s">
        <v>95</v>
      </c>
      <c r="C379" s="43">
        <f t="shared" si="10"/>
        <v>0</v>
      </c>
      <c r="D379" s="43">
        <f t="shared" si="10"/>
        <v>0</v>
      </c>
      <c r="E379" s="43">
        <f t="shared" si="10"/>
        <v>0</v>
      </c>
      <c r="F379" s="43">
        <f t="shared" si="10"/>
        <v>0</v>
      </c>
      <c r="G379" s="43">
        <f t="shared" si="10"/>
        <v>0</v>
      </c>
      <c r="H379" s="46">
        <f t="shared" si="10"/>
        <v>0</v>
      </c>
    </row>
    <row r="380" spans="1:15" hidden="1" x14ac:dyDescent="0.15">
      <c r="A380" s="35">
        <v>50</v>
      </c>
      <c r="B380" s="37" t="s">
        <v>96</v>
      </c>
      <c r="C380" s="43">
        <f t="shared" si="10"/>
        <v>0</v>
      </c>
      <c r="D380" s="43">
        <f t="shared" si="10"/>
        <v>0</v>
      </c>
      <c r="E380" s="43">
        <f t="shared" si="10"/>
        <v>0</v>
      </c>
      <c r="F380" s="43">
        <f t="shared" si="10"/>
        <v>0</v>
      </c>
      <c r="G380" s="43">
        <f t="shared" si="10"/>
        <v>0</v>
      </c>
      <c r="H380" s="46">
        <f t="shared" si="10"/>
        <v>0</v>
      </c>
    </row>
    <row r="381" spans="1:15" hidden="1" x14ac:dyDescent="0.15">
      <c r="A381" s="35">
        <v>55</v>
      </c>
      <c r="B381" s="37" t="s">
        <v>97</v>
      </c>
      <c r="C381" s="43">
        <f t="shared" si="10"/>
        <v>0</v>
      </c>
      <c r="D381" s="43">
        <f t="shared" si="10"/>
        <v>0</v>
      </c>
      <c r="E381" s="43">
        <f t="shared" si="10"/>
        <v>0</v>
      </c>
      <c r="F381" s="43">
        <f t="shared" si="10"/>
        <v>0</v>
      </c>
      <c r="G381" s="43">
        <f t="shared" si="10"/>
        <v>0</v>
      </c>
      <c r="H381" s="46">
        <f t="shared" si="10"/>
        <v>0</v>
      </c>
    </row>
    <row r="382" spans="1:15" hidden="1" x14ac:dyDescent="0.15">
      <c r="A382" s="35">
        <v>60</v>
      </c>
      <c r="B382" s="37"/>
      <c r="C382" s="43">
        <f t="shared" si="10"/>
        <v>0</v>
      </c>
      <c r="D382" s="43">
        <f t="shared" si="10"/>
        <v>0</v>
      </c>
      <c r="E382" s="43">
        <f t="shared" si="10"/>
        <v>0</v>
      </c>
      <c r="F382" s="43">
        <f t="shared" si="10"/>
        <v>0</v>
      </c>
      <c r="G382" s="43">
        <f t="shared" si="10"/>
        <v>0</v>
      </c>
      <c r="H382" s="46">
        <f t="shared" si="10"/>
        <v>0</v>
      </c>
    </row>
    <row r="383" spans="1:15" hidden="1" x14ac:dyDescent="0.15">
      <c r="A383" s="35">
        <v>61</v>
      </c>
      <c r="B383" s="37"/>
      <c r="C383" s="43">
        <f t="shared" si="10"/>
        <v>0</v>
      </c>
      <c r="D383" s="43">
        <f t="shared" si="10"/>
        <v>0</v>
      </c>
      <c r="E383" s="43">
        <f t="shared" si="10"/>
        <v>0</v>
      </c>
      <c r="F383" s="43">
        <f t="shared" si="10"/>
        <v>0</v>
      </c>
      <c r="G383" s="43">
        <f t="shared" si="10"/>
        <v>0</v>
      </c>
      <c r="H383" s="46">
        <f t="shared" si="10"/>
        <v>0</v>
      </c>
    </row>
    <row r="384" spans="1:15" hidden="1" x14ac:dyDescent="0.15">
      <c r="A384" s="35">
        <v>62</v>
      </c>
      <c r="B384" s="37"/>
      <c r="C384" s="43">
        <f t="shared" si="10"/>
        <v>0</v>
      </c>
      <c r="D384" s="43">
        <f t="shared" si="10"/>
        <v>0</v>
      </c>
      <c r="E384" s="43">
        <f t="shared" si="10"/>
        <v>0</v>
      </c>
      <c r="F384" s="43">
        <f t="shared" si="10"/>
        <v>0</v>
      </c>
      <c r="G384" s="43">
        <f t="shared" si="10"/>
        <v>0</v>
      </c>
      <c r="H384" s="46">
        <f t="shared" si="10"/>
        <v>0</v>
      </c>
    </row>
    <row r="385" spans="1:8" hidden="1" x14ac:dyDescent="0.15">
      <c r="A385" s="35">
        <v>63</v>
      </c>
      <c r="B385" s="37"/>
      <c r="C385" s="43">
        <f t="shared" si="10"/>
        <v>0</v>
      </c>
      <c r="D385" s="43">
        <f t="shared" si="10"/>
        <v>0</v>
      </c>
      <c r="E385" s="43">
        <f t="shared" si="10"/>
        <v>0</v>
      </c>
      <c r="F385" s="43">
        <f t="shared" si="10"/>
        <v>0</v>
      </c>
      <c r="G385" s="43">
        <f t="shared" si="10"/>
        <v>0</v>
      </c>
      <c r="H385" s="46">
        <f t="shared" si="10"/>
        <v>0</v>
      </c>
    </row>
    <row r="386" spans="1:8" hidden="1" x14ac:dyDescent="0.15">
      <c r="A386" s="35">
        <v>64</v>
      </c>
      <c r="B386" s="37"/>
      <c r="C386" s="43">
        <f t="shared" si="10"/>
        <v>0</v>
      </c>
      <c r="D386" s="43">
        <f t="shared" si="10"/>
        <v>0</v>
      </c>
      <c r="E386" s="43">
        <f t="shared" si="10"/>
        <v>0</v>
      </c>
      <c r="F386" s="43">
        <f t="shared" si="10"/>
        <v>0</v>
      </c>
      <c r="G386" s="43">
        <f t="shared" si="10"/>
        <v>0</v>
      </c>
      <c r="H386" s="46">
        <f t="shared" si="10"/>
        <v>0</v>
      </c>
    </row>
    <row r="387" spans="1:8" hidden="1" x14ac:dyDescent="0.15">
      <c r="A387" s="35">
        <v>65</v>
      </c>
      <c r="B387" s="37"/>
      <c r="C387" s="43">
        <f t="shared" si="10"/>
        <v>0</v>
      </c>
      <c r="D387" s="43">
        <f t="shared" si="10"/>
        <v>0</v>
      </c>
      <c r="E387" s="43">
        <f t="shared" si="10"/>
        <v>0</v>
      </c>
      <c r="F387" s="43">
        <f t="shared" si="10"/>
        <v>0</v>
      </c>
      <c r="G387" s="43">
        <f t="shared" si="10"/>
        <v>0</v>
      </c>
      <c r="H387" s="46">
        <f t="shared" si="10"/>
        <v>0</v>
      </c>
    </row>
    <row r="388" spans="1:8" hidden="1" x14ac:dyDescent="0.15">
      <c r="A388" s="35">
        <v>66</v>
      </c>
      <c r="B388" s="37"/>
      <c r="C388" s="43">
        <f t="shared" si="10"/>
        <v>0</v>
      </c>
      <c r="D388" s="43">
        <f t="shared" si="10"/>
        <v>0</v>
      </c>
      <c r="E388" s="43">
        <f t="shared" si="10"/>
        <v>0</v>
      </c>
      <c r="F388" s="43">
        <f t="shared" si="10"/>
        <v>0</v>
      </c>
      <c r="G388" s="43">
        <f t="shared" si="10"/>
        <v>0</v>
      </c>
      <c r="H388" s="46">
        <f t="shared" si="10"/>
        <v>0</v>
      </c>
    </row>
    <row r="389" spans="1:8" hidden="1" x14ac:dyDescent="0.15">
      <c r="A389" s="35">
        <v>67</v>
      </c>
      <c r="B389" s="37"/>
      <c r="C389" s="43">
        <f t="shared" si="10"/>
        <v>0</v>
      </c>
      <c r="D389" s="43">
        <f t="shared" si="10"/>
        <v>0</v>
      </c>
      <c r="E389" s="43">
        <f t="shared" si="10"/>
        <v>0</v>
      </c>
      <c r="F389" s="43">
        <f t="shared" si="10"/>
        <v>0</v>
      </c>
      <c r="G389" s="43">
        <f t="shared" si="10"/>
        <v>0</v>
      </c>
      <c r="H389" s="46">
        <f t="shared" si="10"/>
        <v>0</v>
      </c>
    </row>
    <row r="390" spans="1:8" hidden="1" x14ac:dyDescent="0.15">
      <c r="A390" s="35">
        <v>68</v>
      </c>
      <c r="B390" s="37"/>
      <c r="C390" s="43">
        <f t="shared" ref="C390:H402" si="11">+C357*$L$2</f>
        <v>0</v>
      </c>
      <c r="D390" s="43">
        <f t="shared" si="11"/>
        <v>0</v>
      </c>
      <c r="E390" s="43">
        <f t="shared" si="11"/>
        <v>0</v>
      </c>
      <c r="F390" s="43">
        <f t="shared" si="11"/>
        <v>0</v>
      </c>
      <c r="G390" s="43">
        <f t="shared" si="11"/>
        <v>0</v>
      </c>
      <c r="H390" s="46">
        <f t="shared" si="11"/>
        <v>0</v>
      </c>
    </row>
    <row r="391" spans="1:8" hidden="1" x14ac:dyDescent="0.15">
      <c r="A391" s="35">
        <v>69</v>
      </c>
      <c r="B391" s="37"/>
      <c r="C391" s="43">
        <f t="shared" si="11"/>
        <v>0</v>
      </c>
      <c r="D391" s="43">
        <f t="shared" si="11"/>
        <v>0</v>
      </c>
      <c r="E391" s="43">
        <f t="shared" si="11"/>
        <v>0</v>
      </c>
      <c r="F391" s="43">
        <f t="shared" si="11"/>
        <v>0</v>
      </c>
      <c r="G391" s="43">
        <f t="shared" si="11"/>
        <v>0</v>
      </c>
      <c r="H391" s="46">
        <f t="shared" si="11"/>
        <v>0</v>
      </c>
    </row>
    <row r="392" spans="1:8" hidden="1" x14ac:dyDescent="0.15">
      <c r="A392" s="35">
        <v>70</v>
      </c>
      <c r="B392" s="37"/>
      <c r="C392" s="43">
        <f t="shared" si="11"/>
        <v>0</v>
      </c>
      <c r="D392" s="43">
        <f t="shared" si="11"/>
        <v>0</v>
      </c>
      <c r="E392" s="43">
        <f t="shared" si="11"/>
        <v>0</v>
      </c>
      <c r="F392" s="43">
        <f t="shared" si="11"/>
        <v>0</v>
      </c>
      <c r="G392" s="43">
        <f t="shared" si="11"/>
        <v>0</v>
      </c>
      <c r="H392" s="46">
        <f t="shared" si="11"/>
        <v>0</v>
      </c>
    </row>
    <row r="393" spans="1:8" hidden="1" x14ac:dyDescent="0.15">
      <c r="A393" s="35">
        <v>71</v>
      </c>
      <c r="B393" s="37"/>
      <c r="C393" s="43">
        <f t="shared" si="11"/>
        <v>0</v>
      </c>
      <c r="D393" s="43">
        <f t="shared" si="11"/>
        <v>0</v>
      </c>
      <c r="E393" s="43">
        <f t="shared" si="11"/>
        <v>0</v>
      </c>
      <c r="F393" s="43">
        <f t="shared" si="11"/>
        <v>0</v>
      </c>
      <c r="G393" s="43">
        <f t="shared" si="11"/>
        <v>0</v>
      </c>
      <c r="H393" s="46">
        <f t="shared" si="11"/>
        <v>0</v>
      </c>
    </row>
    <row r="394" spans="1:8" hidden="1" x14ac:dyDescent="0.15">
      <c r="A394" s="35">
        <v>72</v>
      </c>
      <c r="B394" s="37"/>
      <c r="C394" s="43">
        <f t="shared" si="11"/>
        <v>0</v>
      </c>
      <c r="D394" s="43">
        <f t="shared" si="11"/>
        <v>0</v>
      </c>
      <c r="E394" s="43">
        <f t="shared" si="11"/>
        <v>0</v>
      </c>
      <c r="F394" s="43">
        <f t="shared" si="11"/>
        <v>0</v>
      </c>
      <c r="G394" s="43">
        <f t="shared" si="11"/>
        <v>0</v>
      </c>
      <c r="H394" s="46">
        <f t="shared" si="11"/>
        <v>0</v>
      </c>
    </row>
    <row r="395" spans="1:8" hidden="1" x14ac:dyDescent="0.15">
      <c r="A395" s="35">
        <v>73</v>
      </c>
      <c r="B395" s="37"/>
      <c r="C395" s="43">
        <f t="shared" si="11"/>
        <v>0</v>
      </c>
      <c r="D395" s="43">
        <f t="shared" si="11"/>
        <v>0</v>
      </c>
      <c r="E395" s="43">
        <f t="shared" si="11"/>
        <v>0</v>
      </c>
      <c r="F395" s="43">
        <f t="shared" si="11"/>
        <v>0</v>
      </c>
      <c r="G395" s="43">
        <f t="shared" si="11"/>
        <v>0</v>
      </c>
      <c r="H395" s="46">
        <f t="shared" si="11"/>
        <v>0</v>
      </c>
    </row>
    <row r="396" spans="1:8" hidden="1" x14ac:dyDescent="0.15">
      <c r="A396" s="35">
        <v>74</v>
      </c>
      <c r="B396" s="37"/>
      <c r="C396" s="43">
        <f t="shared" si="11"/>
        <v>0</v>
      </c>
      <c r="D396" s="43">
        <f t="shared" si="11"/>
        <v>0</v>
      </c>
      <c r="E396" s="43">
        <f t="shared" si="11"/>
        <v>0</v>
      </c>
      <c r="F396" s="43">
        <f t="shared" si="11"/>
        <v>0</v>
      </c>
      <c r="G396" s="43">
        <f t="shared" si="11"/>
        <v>0</v>
      </c>
      <c r="H396" s="46">
        <f t="shared" si="11"/>
        <v>0</v>
      </c>
    </row>
    <row r="397" spans="1:8" hidden="1" x14ac:dyDescent="0.15">
      <c r="A397" s="35">
        <v>75</v>
      </c>
      <c r="B397" s="37" t="s">
        <v>3</v>
      </c>
      <c r="C397" s="43">
        <f t="shared" si="11"/>
        <v>0</v>
      </c>
      <c r="D397" s="43">
        <f t="shared" si="11"/>
        <v>0</v>
      </c>
      <c r="E397" s="43">
        <f t="shared" si="11"/>
        <v>0</v>
      </c>
      <c r="F397" s="43">
        <f t="shared" si="11"/>
        <v>0</v>
      </c>
      <c r="G397" s="43">
        <f t="shared" si="11"/>
        <v>0</v>
      </c>
      <c r="H397" s="46">
        <f t="shared" si="11"/>
        <v>0</v>
      </c>
    </row>
    <row r="398" spans="1:8" hidden="1" x14ac:dyDescent="0.15">
      <c r="A398" s="35">
        <v>1</v>
      </c>
      <c r="B398" s="37" t="s">
        <v>4</v>
      </c>
      <c r="C398" s="43">
        <f t="shared" si="11"/>
        <v>0</v>
      </c>
      <c r="D398" s="43">
        <f t="shared" si="11"/>
        <v>0</v>
      </c>
      <c r="E398" s="43">
        <f t="shared" si="11"/>
        <v>0</v>
      </c>
      <c r="F398" s="43">
        <f t="shared" si="11"/>
        <v>0</v>
      </c>
      <c r="G398" s="43">
        <f t="shared" si="11"/>
        <v>0</v>
      </c>
      <c r="H398" s="46">
        <f t="shared" si="11"/>
        <v>0</v>
      </c>
    </row>
    <row r="399" spans="1:8" hidden="1" x14ac:dyDescent="0.15">
      <c r="A399" s="35">
        <v>2</v>
      </c>
      <c r="B399" s="37" t="s">
        <v>1</v>
      </c>
      <c r="C399" s="43">
        <f t="shared" si="11"/>
        <v>0</v>
      </c>
      <c r="D399" s="43">
        <f t="shared" si="11"/>
        <v>0</v>
      </c>
      <c r="E399" s="43">
        <f t="shared" si="11"/>
        <v>0</v>
      </c>
      <c r="F399" s="43">
        <f t="shared" si="11"/>
        <v>0</v>
      </c>
      <c r="G399" s="43">
        <f t="shared" si="11"/>
        <v>0</v>
      </c>
      <c r="H399" s="46">
        <f t="shared" si="11"/>
        <v>0</v>
      </c>
    </row>
    <row r="400" spans="1:8" hidden="1" x14ac:dyDescent="0.15">
      <c r="A400" s="35">
        <v>3</v>
      </c>
      <c r="B400" s="37" t="s">
        <v>5</v>
      </c>
      <c r="C400" s="43">
        <f t="shared" si="11"/>
        <v>0</v>
      </c>
      <c r="D400" s="43">
        <f t="shared" si="11"/>
        <v>0</v>
      </c>
      <c r="E400" s="43">
        <f t="shared" si="11"/>
        <v>0</v>
      </c>
      <c r="F400" s="43">
        <f t="shared" si="11"/>
        <v>0</v>
      </c>
      <c r="G400" s="43">
        <f t="shared" si="11"/>
        <v>0</v>
      </c>
      <c r="H400" s="46">
        <f t="shared" si="11"/>
        <v>0</v>
      </c>
    </row>
    <row r="401" spans="1:15" hidden="1" x14ac:dyDescent="0.15">
      <c r="A401" s="35">
        <v>1</v>
      </c>
      <c r="B401" s="37" t="s">
        <v>98</v>
      </c>
      <c r="C401" s="43">
        <f t="shared" si="11"/>
        <v>0</v>
      </c>
      <c r="D401" s="43">
        <f t="shared" si="11"/>
        <v>0</v>
      </c>
      <c r="E401" s="43">
        <f t="shared" si="11"/>
        <v>0</v>
      </c>
      <c r="F401" s="43">
        <f t="shared" si="11"/>
        <v>0</v>
      </c>
      <c r="G401" s="43">
        <f t="shared" si="11"/>
        <v>0</v>
      </c>
      <c r="H401" s="46">
        <f t="shared" si="11"/>
        <v>0</v>
      </c>
    </row>
    <row r="402" spans="1:15" ht="14" hidden="1" thickBot="1" x14ac:dyDescent="0.2">
      <c r="A402" s="47">
        <v>1</v>
      </c>
      <c r="B402" s="48" t="s">
        <v>99</v>
      </c>
      <c r="C402" s="49">
        <f t="shared" si="11"/>
        <v>0</v>
      </c>
      <c r="D402" s="49">
        <f t="shared" si="11"/>
        <v>0</v>
      </c>
      <c r="E402" s="49">
        <f t="shared" si="11"/>
        <v>0</v>
      </c>
      <c r="F402" s="49">
        <f t="shared" si="11"/>
        <v>0</v>
      </c>
      <c r="G402" s="49">
        <f t="shared" si="11"/>
        <v>0</v>
      </c>
      <c r="H402" s="50">
        <f t="shared" si="11"/>
        <v>0</v>
      </c>
    </row>
    <row r="403" spans="1:15" ht="14" hidden="1" thickBot="1" x14ac:dyDescent="0.2"/>
    <row r="404" spans="1:15" ht="18" hidden="1" x14ac:dyDescent="0.2">
      <c r="A404" s="463" t="s">
        <v>136</v>
      </c>
      <c r="B404" s="464"/>
      <c r="C404" s="464"/>
      <c r="D404" s="464"/>
      <c r="E404" s="464"/>
      <c r="F404" s="464"/>
      <c r="G404" s="464"/>
      <c r="H404" s="465"/>
      <c r="I404" s="53"/>
      <c r="J404" s="53"/>
    </row>
    <row r="405" spans="1:15" ht="18" hidden="1" x14ac:dyDescent="0.2">
      <c r="A405" s="466" t="s">
        <v>12</v>
      </c>
      <c r="B405" s="467"/>
      <c r="C405" s="467"/>
      <c r="D405" s="467"/>
      <c r="E405" s="467"/>
      <c r="F405" s="467"/>
      <c r="G405" s="467"/>
      <c r="H405" s="468"/>
    </row>
    <row r="406" spans="1:15" hidden="1" x14ac:dyDescent="0.15">
      <c r="A406" s="461" t="s">
        <v>0</v>
      </c>
      <c r="B406" s="462"/>
      <c r="C406" s="462"/>
      <c r="D406" s="462"/>
      <c r="E406" s="462"/>
      <c r="F406" s="462"/>
      <c r="G406" s="462"/>
      <c r="H406" s="257"/>
    </row>
    <row r="407" spans="1:15" hidden="1" x14ac:dyDescent="0.15">
      <c r="A407" s="35" t="s">
        <v>2</v>
      </c>
      <c r="B407" s="36" t="s">
        <v>2</v>
      </c>
      <c r="C407" s="254" t="s">
        <v>137</v>
      </c>
      <c r="D407" s="254" t="s">
        <v>138</v>
      </c>
      <c r="E407" s="254" t="s">
        <v>139</v>
      </c>
      <c r="F407" s="254" t="s">
        <v>140</v>
      </c>
      <c r="G407" s="254" t="s">
        <v>141</v>
      </c>
      <c r="H407" s="257" t="s">
        <v>142</v>
      </c>
    </row>
    <row r="408" spans="1:15" ht="14" hidden="1" x14ac:dyDescent="0.15">
      <c r="A408" s="35">
        <v>18</v>
      </c>
      <c r="B408" s="37" t="s">
        <v>90</v>
      </c>
      <c r="C408" s="38"/>
      <c r="D408" s="39"/>
      <c r="E408" s="39"/>
      <c r="F408" s="39"/>
      <c r="G408" s="39"/>
      <c r="H408" s="39"/>
      <c r="J408" s="40"/>
      <c r="K408" s="40"/>
      <c r="L408" s="40"/>
      <c r="M408" s="40"/>
      <c r="N408" s="40"/>
      <c r="O408" s="40"/>
    </row>
    <row r="409" spans="1:15" ht="14" hidden="1" x14ac:dyDescent="0.15">
      <c r="A409" s="35">
        <v>25</v>
      </c>
      <c r="B409" s="37" t="s">
        <v>91</v>
      </c>
      <c r="C409" s="38"/>
      <c r="D409" s="39"/>
      <c r="E409" s="39"/>
      <c r="F409" s="39"/>
      <c r="G409" s="39"/>
      <c r="H409" s="39"/>
      <c r="J409" s="40"/>
      <c r="K409" s="40"/>
      <c r="L409" s="40"/>
      <c r="M409" s="40"/>
      <c r="N409" s="40"/>
      <c r="O409" s="40"/>
    </row>
    <row r="410" spans="1:15" ht="14" hidden="1" x14ac:dyDescent="0.15">
      <c r="A410" s="35">
        <v>30</v>
      </c>
      <c r="B410" s="37" t="s">
        <v>92</v>
      </c>
      <c r="C410" s="38"/>
      <c r="D410" s="39"/>
      <c r="E410" s="39"/>
      <c r="F410" s="39"/>
      <c r="G410" s="39"/>
      <c r="H410" s="39"/>
      <c r="J410" s="40"/>
      <c r="K410" s="40"/>
      <c r="L410" s="40"/>
      <c r="M410" s="40"/>
      <c r="N410" s="40"/>
      <c r="O410" s="40"/>
    </row>
    <row r="411" spans="1:15" ht="14" hidden="1" x14ac:dyDescent="0.15">
      <c r="A411" s="35">
        <v>35</v>
      </c>
      <c r="B411" s="37" t="s">
        <v>93</v>
      </c>
      <c r="C411" s="38"/>
      <c r="D411" s="39"/>
      <c r="E411" s="39"/>
      <c r="F411" s="39"/>
      <c r="G411" s="39"/>
      <c r="H411" s="39"/>
      <c r="J411" s="40"/>
      <c r="K411" s="40"/>
      <c r="L411" s="40"/>
      <c r="M411" s="40"/>
      <c r="N411" s="40"/>
      <c r="O411" s="40"/>
    </row>
    <row r="412" spans="1:15" ht="14" hidden="1" x14ac:dyDescent="0.15">
      <c r="A412" s="35">
        <v>40</v>
      </c>
      <c r="B412" s="37" t="s">
        <v>94</v>
      </c>
      <c r="C412" s="38"/>
      <c r="D412" s="39"/>
      <c r="E412" s="39"/>
      <c r="F412" s="39"/>
      <c r="G412" s="39"/>
      <c r="H412" s="39"/>
      <c r="J412" s="40"/>
      <c r="K412" s="40"/>
      <c r="L412" s="40"/>
      <c r="M412" s="40"/>
      <c r="N412" s="40"/>
      <c r="O412" s="40"/>
    </row>
    <row r="413" spans="1:15" ht="14" hidden="1" x14ac:dyDescent="0.15">
      <c r="A413" s="35">
        <v>45</v>
      </c>
      <c r="B413" s="37" t="s">
        <v>95</v>
      </c>
      <c r="C413" s="38"/>
      <c r="D413" s="39"/>
      <c r="E413" s="39"/>
      <c r="F413" s="39"/>
      <c r="G413" s="39"/>
      <c r="H413" s="39"/>
      <c r="J413" s="40"/>
      <c r="K413" s="40"/>
      <c r="L413" s="40"/>
      <c r="M413" s="40"/>
      <c r="N413" s="40"/>
      <c r="O413" s="40"/>
    </row>
    <row r="414" spans="1:15" ht="14" hidden="1" x14ac:dyDescent="0.15">
      <c r="A414" s="35">
        <v>50</v>
      </c>
      <c r="B414" s="37" t="s">
        <v>96</v>
      </c>
      <c r="C414" s="38"/>
      <c r="D414" s="39"/>
      <c r="E414" s="39"/>
      <c r="F414" s="39"/>
      <c r="G414" s="39"/>
      <c r="H414" s="39"/>
      <c r="J414" s="40"/>
      <c r="K414" s="40"/>
      <c r="L414" s="40"/>
      <c r="M414" s="40"/>
      <c r="N414" s="40"/>
      <c r="O414" s="40"/>
    </row>
    <row r="415" spans="1:15" ht="14" hidden="1" x14ac:dyDescent="0.15">
      <c r="A415" s="35">
        <v>55</v>
      </c>
      <c r="B415" s="37" t="s">
        <v>97</v>
      </c>
      <c r="C415" s="38"/>
      <c r="D415" s="39"/>
      <c r="E415" s="39"/>
      <c r="F415" s="39"/>
      <c r="G415" s="39"/>
      <c r="H415" s="39"/>
      <c r="J415" s="40"/>
      <c r="K415" s="40"/>
      <c r="L415" s="40"/>
      <c r="M415" s="40"/>
      <c r="N415" s="40"/>
      <c r="O415" s="40"/>
    </row>
    <row r="416" spans="1:15" ht="14" hidden="1" x14ac:dyDescent="0.15">
      <c r="A416" s="35">
        <v>60</v>
      </c>
      <c r="B416" s="37"/>
      <c r="C416" s="38"/>
      <c r="D416" s="39"/>
      <c r="E416" s="39"/>
      <c r="F416" s="39"/>
      <c r="G416" s="39"/>
      <c r="H416" s="39"/>
      <c r="J416" s="40"/>
      <c r="K416" s="40"/>
      <c r="L416" s="40"/>
      <c r="M416" s="40"/>
      <c r="N416" s="40"/>
      <c r="O416" s="40"/>
    </row>
    <row r="417" spans="1:15" ht="14" hidden="1" x14ac:dyDescent="0.15">
      <c r="A417" s="35">
        <v>61</v>
      </c>
      <c r="B417" s="37"/>
      <c r="C417" s="38"/>
      <c r="D417" s="39"/>
      <c r="E417" s="39"/>
      <c r="F417" s="39"/>
      <c r="G417" s="39"/>
      <c r="H417" s="39"/>
      <c r="J417" s="40"/>
      <c r="K417" s="40"/>
      <c r="L417" s="40"/>
      <c r="M417" s="40"/>
      <c r="N417" s="40"/>
      <c r="O417" s="40"/>
    </row>
    <row r="418" spans="1:15" ht="14" hidden="1" x14ac:dyDescent="0.15">
      <c r="A418" s="35">
        <v>62</v>
      </c>
      <c r="B418" s="37"/>
      <c r="C418" s="38"/>
      <c r="D418" s="39"/>
      <c r="E418" s="39"/>
      <c r="F418" s="39"/>
      <c r="G418" s="39"/>
      <c r="H418" s="39"/>
      <c r="J418" s="40"/>
      <c r="K418" s="40"/>
      <c r="L418" s="40"/>
      <c r="M418" s="40"/>
      <c r="N418" s="40"/>
      <c r="O418" s="40"/>
    </row>
    <row r="419" spans="1:15" ht="14" hidden="1" x14ac:dyDescent="0.15">
      <c r="A419" s="35">
        <v>63</v>
      </c>
      <c r="B419" s="37"/>
      <c r="C419" s="38"/>
      <c r="D419" s="39"/>
      <c r="E419" s="39"/>
      <c r="F419" s="39"/>
      <c r="G419" s="39"/>
      <c r="H419" s="39"/>
      <c r="J419" s="40"/>
      <c r="K419" s="40"/>
      <c r="L419" s="40"/>
      <c r="M419" s="40"/>
      <c r="N419" s="40"/>
      <c r="O419" s="40"/>
    </row>
    <row r="420" spans="1:15" ht="14" hidden="1" x14ac:dyDescent="0.15">
      <c r="A420" s="35">
        <v>64</v>
      </c>
      <c r="B420" s="37"/>
      <c r="C420" s="38"/>
      <c r="D420" s="39"/>
      <c r="E420" s="39"/>
      <c r="F420" s="39"/>
      <c r="G420" s="39"/>
      <c r="H420" s="39"/>
      <c r="J420" s="40"/>
      <c r="K420" s="40"/>
      <c r="L420" s="40"/>
      <c r="M420" s="40"/>
      <c r="N420" s="40"/>
      <c r="O420" s="40"/>
    </row>
    <row r="421" spans="1:15" ht="14" hidden="1" x14ac:dyDescent="0.15">
      <c r="A421" s="35">
        <v>65</v>
      </c>
      <c r="B421" s="37"/>
      <c r="C421" s="38"/>
      <c r="D421" s="39"/>
      <c r="E421" s="39"/>
      <c r="F421" s="39"/>
      <c r="G421" s="39"/>
      <c r="H421" s="39"/>
      <c r="J421" s="40"/>
      <c r="K421" s="40"/>
      <c r="L421" s="40"/>
      <c r="M421" s="40"/>
      <c r="N421" s="40"/>
      <c r="O421" s="40"/>
    </row>
    <row r="422" spans="1:15" ht="14" hidden="1" x14ac:dyDescent="0.15">
      <c r="A422" s="35">
        <v>66</v>
      </c>
      <c r="B422" s="37"/>
      <c r="C422" s="38"/>
      <c r="D422" s="39"/>
      <c r="E422" s="39"/>
      <c r="F422" s="39"/>
      <c r="G422" s="39"/>
      <c r="H422" s="39"/>
      <c r="J422" s="40"/>
      <c r="K422" s="40"/>
      <c r="L422" s="40"/>
      <c r="M422" s="40"/>
      <c r="N422" s="40"/>
      <c r="O422" s="40"/>
    </row>
    <row r="423" spans="1:15" ht="14" hidden="1" x14ac:dyDescent="0.15">
      <c r="A423" s="35">
        <v>67</v>
      </c>
      <c r="B423" s="37"/>
      <c r="C423" s="38"/>
      <c r="D423" s="39"/>
      <c r="E423" s="39"/>
      <c r="F423" s="39"/>
      <c r="G423" s="39"/>
      <c r="H423" s="39"/>
      <c r="J423" s="40"/>
      <c r="K423" s="40"/>
      <c r="L423" s="40"/>
      <c r="M423" s="40"/>
      <c r="N423" s="40"/>
      <c r="O423" s="40"/>
    </row>
    <row r="424" spans="1:15" ht="14" hidden="1" x14ac:dyDescent="0.15">
      <c r="A424" s="35">
        <v>68</v>
      </c>
      <c r="B424" s="37"/>
      <c r="C424" s="38"/>
      <c r="D424" s="39"/>
      <c r="E424" s="39"/>
      <c r="F424" s="39"/>
      <c r="G424" s="39"/>
      <c r="H424" s="39"/>
      <c r="J424" s="40"/>
      <c r="K424" s="40"/>
      <c r="L424" s="40"/>
      <c r="M424" s="40"/>
      <c r="N424" s="40"/>
      <c r="O424" s="40"/>
    </row>
    <row r="425" spans="1:15" ht="14" hidden="1" x14ac:dyDescent="0.15">
      <c r="A425" s="35">
        <v>69</v>
      </c>
      <c r="B425" s="37"/>
      <c r="C425" s="38"/>
      <c r="D425" s="39"/>
      <c r="E425" s="39"/>
      <c r="F425" s="39"/>
      <c r="G425" s="39"/>
      <c r="H425" s="39"/>
      <c r="J425" s="40"/>
      <c r="K425" s="40"/>
      <c r="L425" s="40"/>
      <c r="M425" s="40"/>
      <c r="N425" s="40"/>
      <c r="O425" s="40"/>
    </row>
    <row r="426" spans="1:15" ht="14" hidden="1" x14ac:dyDescent="0.15">
      <c r="A426" s="35">
        <v>70</v>
      </c>
      <c r="B426" s="37"/>
      <c r="C426" s="38"/>
      <c r="D426" s="39"/>
      <c r="E426" s="39"/>
      <c r="F426" s="39"/>
      <c r="G426" s="39"/>
      <c r="H426" s="39"/>
      <c r="J426" s="40"/>
      <c r="K426" s="40"/>
      <c r="L426" s="40"/>
      <c r="M426" s="40"/>
      <c r="N426" s="40"/>
      <c r="O426" s="40"/>
    </row>
    <row r="427" spans="1:15" ht="14" hidden="1" x14ac:dyDescent="0.15">
      <c r="A427" s="35">
        <v>71</v>
      </c>
      <c r="B427" s="37"/>
      <c r="C427" s="38"/>
      <c r="D427" s="39"/>
      <c r="E427" s="39"/>
      <c r="F427" s="39"/>
      <c r="G427" s="39"/>
      <c r="H427" s="39"/>
      <c r="J427" s="40"/>
      <c r="K427" s="40"/>
      <c r="L427" s="40"/>
      <c r="M427" s="40"/>
      <c r="N427" s="40"/>
      <c r="O427" s="40"/>
    </row>
    <row r="428" spans="1:15" ht="14" hidden="1" x14ac:dyDescent="0.15">
      <c r="A428" s="35">
        <v>72</v>
      </c>
      <c r="B428" s="37"/>
      <c r="C428" s="38"/>
      <c r="D428" s="39"/>
      <c r="E428" s="39"/>
      <c r="F428" s="39"/>
      <c r="G428" s="39"/>
      <c r="H428" s="39"/>
      <c r="J428" s="40"/>
      <c r="K428" s="40"/>
      <c r="L428" s="40"/>
      <c r="M428" s="40"/>
      <c r="N428" s="40"/>
      <c r="O428" s="40"/>
    </row>
    <row r="429" spans="1:15" ht="14" hidden="1" x14ac:dyDescent="0.15">
      <c r="A429" s="35">
        <v>73</v>
      </c>
      <c r="B429" s="37"/>
      <c r="C429" s="38"/>
      <c r="D429" s="39"/>
      <c r="E429" s="39"/>
      <c r="F429" s="39"/>
      <c r="G429" s="39"/>
      <c r="H429" s="39"/>
      <c r="J429" s="40"/>
      <c r="K429" s="40"/>
      <c r="L429" s="40"/>
      <c r="M429" s="40"/>
      <c r="N429" s="40"/>
      <c r="O429" s="40"/>
    </row>
    <row r="430" spans="1:15" ht="14" hidden="1" x14ac:dyDescent="0.15">
      <c r="A430" s="35">
        <v>74</v>
      </c>
      <c r="B430" s="37"/>
      <c r="C430" s="38"/>
      <c r="D430" s="39"/>
      <c r="E430" s="39"/>
      <c r="F430" s="39"/>
      <c r="G430" s="39"/>
      <c r="H430" s="39"/>
      <c r="J430" s="40"/>
      <c r="K430" s="40"/>
      <c r="L430" s="40"/>
      <c r="M430" s="40"/>
      <c r="N430" s="40"/>
      <c r="O430" s="40"/>
    </row>
    <row r="431" spans="1:15" ht="14" hidden="1" x14ac:dyDescent="0.15">
      <c r="A431" s="35">
        <v>75</v>
      </c>
      <c r="B431" s="37" t="s">
        <v>3</v>
      </c>
      <c r="C431" s="38"/>
      <c r="D431" s="39"/>
      <c r="E431" s="39"/>
      <c r="F431" s="39"/>
      <c r="G431" s="39"/>
      <c r="H431" s="39"/>
      <c r="J431" s="40"/>
      <c r="K431" s="40"/>
      <c r="L431" s="40"/>
      <c r="M431" s="40"/>
      <c r="N431" s="40"/>
      <c r="O431" s="40"/>
    </row>
    <row r="432" spans="1:15" ht="14" hidden="1" x14ac:dyDescent="0.15">
      <c r="A432" s="35">
        <v>1</v>
      </c>
      <c r="B432" s="37" t="s">
        <v>4</v>
      </c>
      <c r="C432" s="41"/>
      <c r="D432" s="42"/>
      <c r="E432" s="42"/>
      <c r="F432" s="42"/>
      <c r="G432" s="42"/>
      <c r="H432" s="42"/>
      <c r="J432" s="40"/>
      <c r="K432" s="40"/>
      <c r="L432" s="40"/>
      <c r="M432" s="40"/>
      <c r="N432" s="40"/>
      <c r="O432" s="40"/>
    </row>
    <row r="433" spans="1:15" ht="14" hidden="1" x14ac:dyDescent="0.15">
      <c r="A433" s="35">
        <v>2</v>
      </c>
      <c r="B433" s="37" t="s">
        <v>1</v>
      </c>
      <c r="C433" s="38"/>
      <c r="D433" s="39"/>
      <c r="E433" s="39"/>
      <c r="F433" s="39"/>
      <c r="G433" s="39"/>
      <c r="H433" s="39"/>
      <c r="J433" s="40"/>
      <c r="K433" s="40"/>
      <c r="L433" s="40"/>
      <c r="M433" s="40"/>
      <c r="N433" s="40"/>
      <c r="O433" s="40"/>
    </row>
    <row r="434" spans="1:15" ht="14" hidden="1" x14ac:dyDescent="0.15">
      <c r="A434" s="35">
        <v>3</v>
      </c>
      <c r="B434" s="37" t="s">
        <v>5</v>
      </c>
      <c r="C434" s="38"/>
      <c r="D434" s="39"/>
      <c r="E434" s="39"/>
      <c r="F434" s="39"/>
      <c r="G434" s="39"/>
      <c r="H434" s="39"/>
      <c r="J434" s="40"/>
      <c r="K434" s="40"/>
      <c r="L434" s="40"/>
      <c r="M434" s="40"/>
      <c r="N434" s="40"/>
      <c r="O434" s="40"/>
    </row>
    <row r="435" spans="1:15" hidden="1" x14ac:dyDescent="0.15">
      <c r="A435" s="35">
        <v>1</v>
      </c>
      <c r="B435" s="37" t="s">
        <v>98</v>
      </c>
      <c r="C435" s="43"/>
      <c r="D435" s="43"/>
      <c r="E435" s="43"/>
      <c r="F435" s="43"/>
      <c r="G435" s="43"/>
      <c r="H435" s="46"/>
      <c r="J435" s="40"/>
      <c r="K435" s="40"/>
      <c r="L435" s="40"/>
      <c r="M435" s="40"/>
      <c r="N435" s="40"/>
      <c r="O435" s="40"/>
    </row>
    <row r="436" spans="1:15" hidden="1" x14ac:dyDescent="0.15">
      <c r="A436" s="35">
        <v>1</v>
      </c>
      <c r="B436" s="37" t="s">
        <v>99</v>
      </c>
      <c r="C436" s="43"/>
      <c r="D436" s="43"/>
      <c r="E436" s="43"/>
      <c r="F436" s="43"/>
      <c r="G436" s="43"/>
      <c r="H436" s="46"/>
      <c r="J436" s="40"/>
      <c r="K436" s="40"/>
      <c r="L436" s="40"/>
      <c r="M436" s="40"/>
      <c r="N436" s="40"/>
      <c r="O436" s="40"/>
    </row>
    <row r="437" spans="1:15" hidden="1" x14ac:dyDescent="0.15">
      <c r="A437" s="35"/>
      <c r="H437" s="52"/>
    </row>
    <row r="438" spans="1:15" ht="18" hidden="1" x14ac:dyDescent="0.2">
      <c r="A438" s="466" t="s">
        <v>100</v>
      </c>
      <c r="B438" s="467"/>
      <c r="C438" s="467"/>
      <c r="D438" s="467"/>
      <c r="E438" s="467"/>
      <c r="F438" s="467"/>
      <c r="G438" s="467"/>
      <c r="H438" s="468"/>
    </row>
    <row r="439" spans="1:15" hidden="1" x14ac:dyDescent="0.15">
      <c r="A439" s="461" t="s">
        <v>0</v>
      </c>
      <c r="B439" s="462"/>
      <c r="C439" s="462"/>
      <c r="D439" s="462"/>
      <c r="E439" s="462"/>
      <c r="F439" s="462"/>
      <c r="G439" s="462"/>
      <c r="H439" s="257"/>
    </row>
    <row r="440" spans="1:15" hidden="1" x14ac:dyDescent="0.15">
      <c r="A440" s="35" t="s">
        <v>2</v>
      </c>
      <c r="B440" s="36" t="s">
        <v>2</v>
      </c>
      <c r="C440" s="254" t="s">
        <v>137</v>
      </c>
      <c r="D440" s="254" t="s">
        <v>138</v>
      </c>
      <c r="E440" s="254" t="s">
        <v>139</v>
      </c>
      <c r="F440" s="254" t="s">
        <v>140</v>
      </c>
      <c r="G440" s="254" t="s">
        <v>141</v>
      </c>
      <c r="H440" s="257" t="s">
        <v>142</v>
      </c>
    </row>
    <row r="441" spans="1:15" hidden="1" x14ac:dyDescent="0.15">
      <c r="A441" s="35">
        <v>18</v>
      </c>
      <c r="B441" s="37" t="s">
        <v>90</v>
      </c>
      <c r="C441" s="43">
        <f t="shared" ref="C441:H456" si="12">+C408*$L$2</f>
        <v>0</v>
      </c>
      <c r="D441" s="43">
        <f t="shared" si="12"/>
        <v>0</v>
      </c>
      <c r="E441" s="43">
        <f t="shared" si="12"/>
        <v>0</v>
      </c>
      <c r="F441" s="43">
        <f t="shared" si="12"/>
        <v>0</v>
      </c>
      <c r="G441" s="43">
        <f t="shared" si="12"/>
        <v>0</v>
      </c>
      <c r="H441" s="46">
        <f t="shared" si="12"/>
        <v>0</v>
      </c>
    </row>
    <row r="442" spans="1:15" hidden="1" x14ac:dyDescent="0.15">
      <c r="A442" s="35">
        <v>25</v>
      </c>
      <c r="B442" s="37" t="s">
        <v>91</v>
      </c>
      <c r="C442" s="43">
        <f t="shared" si="12"/>
        <v>0</v>
      </c>
      <c r="D442" s="43">
        <f t="shared" si="12"/>
        <v>0</v>
      </c>
      <c r="E442" s="43">
        <f t="shared" si="12"/>
        <v>0</v>
      </c>
      <c r="F442" s="43">
        <f t="shared" si="12"/>
        <v>0</v>
      </c>
      <c r="G442" s="43">
        <f t="shared" si="12"/>
        <v>0</v>
      </c>
      <c r="H442" s="46">
        <f t="shared" si="12"/>
        <v>0</v>
      </c>
    </row>
    <row r="443" spans="1:15" hidden="1" x14ac:dyDescent="0.15">
      <c r="A443" s="35">
        <v>30</v>
      </c>
      <c r="B443" s="37" t="s">
        <v>92</v>
      </c>
      <c r="C443" s="43">
        <f t="shared" si="12"/>
        <v>0</v>
      </c>
      <c r="D443" s="43">
        <f t="shared" si="12"/>
        <v>0</v>
      </c>
      <c r="E443" s="43">
        <f t="shared" si="12"/>
        <v>0</v>
      </c>
      <c r="F443" s="43">
        <f t="shared" si="12"/>
        <v>0</v>
      </c>
      <c r="G443" s="43">
        <f t="shared" si="12"/>
        <v>0</v>
      </c>
      <c r="H443" s="46">
        <f t="shared" si="12"/>
        <v>0</v>
      </c>
    </row>
    <row r="444" spans="1:15" hidden="1" x14ac:dyDescent="0.15">
      <c r="A444" s="35">
        <v>35</v>
      </c>
      <c r="B444" s="37" t="s">
        <v>93</v>
      </c>
      <c r="C444" s="43">
        <f t="shared" si="12"/>
        <v>0</v>
      </c>
      <c r="D444" s="43">
        <f t="shared" si="12"/>
        <v>0</v>
      </c>
      <c r="E444" s="43">
        <f t="shared" si="12"/>
        <v>0</v>
      </c>
      <c r="F444" s="43">
        <f t="shared" si="12"/>
        <v>0</v>
      </c>
      <c r="G444" s="43">
        <f t="shared" si="12"/>
        <v>0</v>
      </c>
      <c r="H444" s="46">
        <f t="shared" si="12"/>
        <v>0</v>
      </c>
    </row>
    <row r="445" spans="1:15" hidden="1" x14ac:dyDescent="0.15">
      <c r="A445" s="35">
        <v>40</v>
      </c>
      <c r="B445" s="37" t="s">
        <v>94</v>
      </c>
      <c r="C445" s="43">
        <f t="shared" si="12"/>
        <v>0</v>
      </c>
      <c r="D445" s="43">
        <f t="shared" si="12"/>
        <v>0</v>
      </c>
      <c r="E445" s="43">
        <f t="shared" si="12"/>
        <v>0</v>
      </c>
      <c r="F445" s="43">
        <f t="shared" si="12"/>
        <v>0</v>
      </c>
      <c r="G445" s="43">
        <f t="shared" si="12"/>
        <v>0</v>
      </c>
      <c r="H445" s="46">
        <f t="shared" si="12"/>
        <v>0</v>
      </c>
    </row>
    <row r="446" spans="1:15" hidden="1" x14ac:dyDescent="0.15">
      <c r="A446" s="35">
        <v>45</v>
      </c>
      <c r="B446" s="37" t="s">
        <v>95</v>
      </c>
      <c r="C446" s="43">
        <f t="shared" si="12"/>
        <v>0</v>
      </c>
      <c r="D446" s="43">
        <f t="shared" si="12"/>
        <v>0</v>
      </c>
      <c r="E446" s="43">
        <f t="shared" si="12"/>
        <v>0</v>
      </c>
      <c r="F446" s="43">
        <f t="shared" si="12"/>
        <v>0</v>
      </c>
      <c r="G446" s="43">
        <f t="shared" si="12"/>
        <v>0</v>
      </c>
      <c r="H446" s="46">
        <f t="shared" si="12"/>
        <v>0</v>
      </c>
    </row>
    <row r="447" spans="1:15" hidden="1" x14ac:dyDescent="0.15">
      <c r="A447" s="35">
        <v>50</v>
      </c>
      <c r="B447" s="37" t="s">
        <v>96</v>
      </c>
      <c r="C447" s="43">
        <f t="shared" si="12"/>
        <v>0</v>
      </c>
      <c r="D447" s="43">
        <f t="shared" si="12"/>
        <v>0</v>
      </c>
      <c r="E447" s="43">
        <f t="shared" si="12"/>
        <v>0</v>
      </c>
      <c r="F447" s="43">
        <f t="shared" si="12"/>
        <v>0</v>
      </c>
      <c r="G447" s="43">
        <f t="shared" si="12"/>
        <v>0</v>
      </c>
      <c r="H447" s="46">
        <f t="shared" si="12"/>
        <v>0</v>
      </c>
    </row>
    <row r="448" spans="1:15" hidden="1" x14ac:dyDescent="0.15">
      <c r="A448" s="35">
        <v>55</v>
      </c>
      <c r="B448" s="37" t="s">
        <v>97</v>
      </c>
      <c r="C448" s="43">
        <f t="shared" si="12"/>
        <v>0</v>
      </c>
      <c r="D448" s="43">
        <f t="shared" si="12"/>
        <v>0</v>
      </c>
      <c r="E448" s="43">
        <f t="shared" si="12"/>
        <v>0</v>
      </c>
      <c r="F448" s="43">
        <f t="shared" si="12"/>
        <v>0</v>
      </c>
      <c r="G448" s="43">
        <f t="shared" si="12"/>
        <v>0</v>
      </c>
      <c r="H448" s="46">
        <f t="shared" si="12"/>
        <v>0</v>
      </c>
    </row>
    <row r="449" spans="1:8" hidden="1" x14ac:dyDescent="0.15">
      <c r="A449" s="35">
        <v>60</v>
      </c>
      <c r="B449" s="37"/>
      <c r="C449" s="43">
        <f t="shared" si="12"/>
        <v>0</v>
      </c>
      <c r="D449" s="43">
        <f t="shared" si="12"/>
        <v>0</v>
      </c>
      <c r="E449" s="43">
        <f t="shared" si="12"/>
        <v>0</v>
      </c>
      <c r="F449" s="43">
        <f t="shared" si="12"/>
        <v>0</v>
      </c>
      <c r="G449" s="43">
        <f t="shared" si="12"/>
        <v>0</v>
      </c>
      <c r="H449" s="46">
        <f t="shared" si="12"/>
        <v>0</v>
      </c>
    </row>
    <row r="450" spans="1:8" hidden="1" x14ac:dyDescent="0.15">
      <c r="A450" s="35">
        <v>61</v>
      </c>
      <c r="B450" s="37"/>
      <c r="C450" s="43">
        <f t="shared" si="12"/>
        <v>0</v>
      </c>
      <c r="D450" s="43">
        <f t="shared" si="12"/>
        <v>0</v>
      </c>
      <c r="E450" s="43">
        <f t="shared" si="12"/>
        <v>0</v>
      </c>
      <c r="F450" s="43">
        <f t="shared" si="12"/>
        <v>0</v>
      </c>
      <c r="G450" s="43">
        <f t="shared" si="12"/>
        <v>0</v>
      </c>
      <c r="H450" s="46">
        <f t="shared" si="12"/>
        <v>0</v>
      </c>
    </row>
    <row r="451" spans="1:8" hidden="1" x14ac:dyDescent="0.15">
      <c r="A451" s="35">
        <v>62</v>
      </c>
      <c r="B451" s="37"/>
      <c r="C451" s="43">
        <f t="shared" si="12"/>
        <v>0</v>
      </c>
      <c r="D451" s="43">
        <f t="shared" si="12"/>
        <v>0</v>
      </c>
      <c r="E451" s="43">
        <f t="shared" si="12"/>
        <v>0</v>
      </c>
      <c r="F451" s="43">
        <f t="shared" si="12"/>
        <v>0</v>
      </c>
      <c r="G451" s="43">
        <f t="shared" si="12"/>
        <v>0</v>
      </c>
      <c r="H451" s="46">
        <f t="shared" si="12"/>
        <v>0</v>
      </c>
    </row>
    <row r="452" spans="1:8" hidden="1" x14ac:dyDescent="0.15">
      <c r="A452" s="35">
        <v>63</v>
      </c>
      <c r="B452" s="37"/>
      <c r="C452" s="43">
        <f t="shared" si="12"/>
        <v>0</v>
      </c>
      <c r="D452" s="43">
        <f t="shared" si="12"/>
        <v>0</v>
      </c>
      <c r="E452" s="43">
        <f t="shared" si="12"/>
        <v>0</v>
      </c>
      <c r="F452" s="43">
        <f t="shared" si="12"/>
        <v>0</v>
      </c>
      <c r="G452" s="43">
        <f t="shared" si="12"/>
        <v>0</v>
      </c>
      <c r="H452" s="46">
        <f t="shared" si="12"/>
        <v>0</v>
      </c>
    </row>
    <row r="453" spans="1:8" hidden="1" x14ac:dyDescent="0.15">
      <c r="A453" s="35">
        <v>64</v>
      </c>
      <c r="B453" s="37"/>
      <c r="C453" s="43">
        <f t="shared" si="12"/>
        <v>0</v>
      </c>
      <c r="D453" s="43">
        <f t="shared" si="12"/>
        <v>0</v>
      </c>
      <c r="E453" s="43">
        <f t="shared" si="12"/>
        <v>0</v>
      </c>
      <c r="F453" s="43">
        <f t="shared" si="12"/>
        <v>0</v>
      </c>
      <c r="G453" s="43">
        <f t="shared" si="12"/>
        <v>0</v>
      </c>
      <c r="H453" s="46">
        <f t="shared" si="12"/>
        <v>0</v>
      </c>
    </row>
    <row r="454" spans="1:8" hidden="1" x14ac:dyDescent="0.15">
      <c r="A454" s="35">
        <v>65</v>
      </c>
      <c r="B454" s="37"/>
      <c r="C454" s="43">
        <f t="shared" si="12"/>
        <v>0</v>
      </c>
      <c r="D454" s="43">
        <f t="shared" si="12"/>
        <v>0</v>
      </c>
      <c r="E454" s="43">
        <f t="shared" si="12"/>
        <v>0</v>
      </c>
      <c r="F454" s="43">
        <f t="shared" si="12"/>
        <v>0</v>
      </c>
      <c r="G454" s="43">
        <f t="shared" si="12"/>
        <v>0</v>
      </c>
      <c r="H454" s="46">
        <f t="shared" si="12"/>
        <v>0</v>
      </c>
    </row>
    <row r="455" spans="1:8" hidden="1" x14ac:dyDescent="0.15">
      <c r="A455" s="35">
        <v>66</v>
      </c>
      <c r="B455" s="37"/>
      <c r="C455" s="43">
        <f t="shared" si="12"/>
        <v>0</v>
      </c>
      <c r="D455" s="43">
        <f t="shared" si="12"/>
        <v>0</v>
      </c>
      <c r="E455" s="43">
        <f t="shared" si="12"/>
        <v>0</v>
      </c>
      <c r="F455" s="43">
        <f t="shared" si="12"/>
        <v>0</v>
      </c>
      <c r="G455" s="43">
        <f t="shared" si="12"/>
        <v>0</v>
      </c>
      <c r="H455" s="46">
        <f t="shared" si="12"/>
        <v>0</v>
      </c>
    </row>
    <row r="456" spans="1:8" hidden="1" x14ac:dyDescent="0.15">
      <c r="A456" s="35">
        <v>67</v>
      </c>
      <c r="B456" s="37"/>
      <c r="C456" s="43">
        <f t="shared" si="12"/>
        <v>0</v>
      </c>
      <c r="D456" s="43">
        <f t="shared" si="12"/>
        <v>0</v>
      </c>
      <c r="E456" s="43">
        <f t="shared" si="12"/>
        <v>0</v>
      </c>
      <c r="F456" s="43">
        <f t="shared" si="12"/>
        <v>0</v>
      </c>
      <c r="G456" s="43">
        <f t="shared" si="12"/>
        <v>0</v>
      </c>
      <c r="H456" s="46">
        <f t="shared" si="12"/>
        <v>0</v>
      </c>
    </row>
    <row r="457" spans="1:8" hidden="1" x14ac:dyDescent="0.15">
      <c r="A457" s="35">
        <v>68</v>
      </c>
      <c r="B457" s="37"/>
      <c r="C457" s="43">
        <f t="shared" ref="C457:H469" si="13">+C424*$L$2</f>
        <v>0</v>
      </c>
      <c r="D457" s="43">
        <f t="shared" si="13"/>
        <v>0</v>
      </c>
      <c r="E457" s="43">
        <f t="shared" si="13"/>
        <v>0</v>
      </c>
      <c r="F457" s="43">
        <f t="shared" si="13"/>
        <v>0</v>
      </c>
      <c r="G457" s="43">
        <f t="shared" si="13"/>
        <v>0</v>
      </c>
      <c r="H457" s="46">
        <f t="shared" si="13"/>
        <v>0</v>
      </c>
    </row>
    <row r="458" spans="1:8" hidden="1" x14ac:dyDescent="0.15">
      <c r="A458" s="35">
        <v>69</v>
      </c>
      <c r="B458" s="37"/>
      <c r="C458" s="43">
        <f t="shared" si="13"/>
        <v>0</v>
      </c>
      <c r="D458" s="43">
        <f t="shared" si="13"/>
        <v>0</v>
      </c>
      <c r="E458" s="43">
        <f t="shared" si="13"/>
        <v>0</v>
      </c>
      <c r="F458" s="43">
        <f t="shared" si="13"/>
        <v>0</v>
      </c>
      <c r="G458" s="43">
        <f t="shared" si="13"/>
        <v>0</v>
      </c>
      <c r="H458" s="46">
        <f t="shared" si="13"/>
        <v>0</v>
      </c>
    </row>
    <row r="459" spans="1:8" hidden="1" x14ac:dyDescent="0.15">
      <c r="A459" s="35">
        <v>70</v>
      </c>
      <c r="B459" s="37"/>
      <c r="C459" s="43">
        <f t="shared" si="13"/>
        <v>0</v>
      </c>
      <c r="D459" s="43">
        <f t="shared" si="13"/>
        <v>0</v>
      </c>
      <c r="E459" s="43">
        <f t="shared" si="13"/>
        <v>0</v>
      </c>
      <c r="F459" s="43">
        <f t="shared" si="13"/>
        <v>0</v>
      </c>
      <c r="G459" s="43">
        <f t="shared" si="13"/>
        <v>0</v>
      </c>
      <c r="H459" s="46">
        <f t="shared" si="13"/>
        <v>0</v>
      </c>
    </row>
    <row r="460" spans="1:8" hidden="1" x14ac:dyDescent="0.15">
      <c r="A460" s="35">
        <v>71</v>
      </c>
      <c r="B460" s="37"/>
      <c r="C460" s="43">
        <f t="shared" si="13"/>
        <v>0</v>
      </c>
      <c r="D460" s="43">
        <f t="shared" si="13"/>
        <v>0</v>
      </c>
      <c r="E460" s="43">
        <f t="shared" si="13"/>
        <v>0</v>
      </c>
      <c r="F460" s="43">
        <f t="shared" si="13"/>
        <v>0</v>
      </c>
      <c r="G460" s="43">
        <f t="shared" si="13"/>
        <v>0</v>
      </c>
      <c r="H460" s="46">
        <f t="shared" si="13"/>
        <v>0</v>
      </c>
    </row>
    <row r="461" spans="1:8" hidden="1" x14ac:dyDescent="0.15">
      <c r="A461" s="35">
        <v>72</v>
      </c>
      <c r="B461" s="37"/>
      <c r="C461" s="43">
        <f t="shared" si="13"/>
        <v>0</v>
      </c>
      <c r="D461" s="43">
        <f t="shared" si="13"/>
        <v>0</v>
      </c>
      <c r="E461" s="43">
        <f t="shared" si="13"/>
        <v>0</v>
      </c>
      <c r="F461" s="43">
        <f t="shared" si="13"/>
        <v>0</v>
      </c>
      <c r="G461" s="43">
        <f t="shared" si="13"/>
        <v>0</v>
      </c>
      <c r="H461" s="46">
        <f t="shared" si="13"/>
        <v>0</v>
      </c>
    </row>
    <row r="462" spans="1:8" hidden="1" x14ac:dyDescent="0.15">
      <c r="A462" s="35">
        <v>73</v>
      </c>
      <c r="B462" s="37"/>
      <c r="C462" s="43">
        <f t="shared" si="13"/>
        <v>0</v>
      </c>
      <c r="D462" s="43">
        <f t="shared" si="13"/>
        <v>0</v>
      </c>
      <c r="E462" s="43">
        <f t="shared" si="13"/>
        <v>0</v>
      </c>
      <c r="F462" s="43">
        <f t="shared" si="13"/>
        <v>0</v>
      </c>
      <c r="G462" s="43">
        <f t="shared" si="13"/>
        <v>0</v>
      </c>
      <c r="H462" s="46">
        <f t="shared" si="13"/>
        <v>0</v>
      </c>
    </row>
    <row r="463" spans="1:8" hidden="1" x14ac:dyDescent="0.15">
      <c r="A463" s="35">
        <v>74</v>
      </c>
      <c r="B463" s="37"/>
      <c r="C463" s="43">
        <f t="shared" si="13"/>
        <v>0</v>
      </c>
      <c r="D463" s="43">
        <f t="shared" si="13"/>
        <v>0</v>
      </c>
      <c r="E463" s="43">
        <f t="shared" si="13"/>
        <v>0</v>
      </c>
      <c r="F463" s="43">
        <f t="shared" si="13"/>
        <v>0</v>
      </c>
      <c r="G463" s="43">
        <f t="shared" si="13"/>
        <v>0</v>
      </c>
      <c r="H463" s="46">
        <f t="shared" si="13"/>
        <v>0</v>
      </c>
    </row>
    <row r="464" spans="1:8" hidden="1" x14ac:dyDescent="0.15">
      <c r="A464" s="35">
        <v>75</v>
      </c>
      <c r="B464" s="37" t="s">
        <v>3</v>
      </c>
      <c r="C464" s="43">
        <f t="shared" si="13"/>
        <v>0</v>
      </c>
      <c r="D464" s="43">
        <f t="shared" si="13"/>
        <v>0</v>
      </c>
      <c r="E464" s="43">
        <f t="shared" si="13"/>
        <v>0</v>
      </c>
      <c r="F464" s="43">
        <f t="shared" si="13"/>
        <v>0</v>
      </c>
      <c r="G464" s="43">
        <f t="shared" si="13"/>
        <v>0</v>
      </c>
      <c r="H464" s="46">
        <f t="shared" si="13"/>
        <v>0</v>
      </c>
    </row>
    <row r="465" spans="1:24" hidden="1" x14ac:dyDescent="0.15">
      <c r="A465" s="35">
        <v>1</v>
      </c>
      <c r="B465" s="37" t="s">
        <v>4</v>
      </c>
      <c r="C465" s="43">
        <f t="shared" si="13"/>
        <v>0</v>
      </c>
      <c r="D465" s="43">
        <f t="shared" si="13"/>
        <v>0</v>
      </c>
      <c r="E465" s="43">
        <f t="shared" si="13"/>
        <v>0</v>
      </c>
      <c r="F465" s="43">
        <f t="shared" si="13"/>
        <v>0</v>
      </c>
      <c r="G465" s="43">
        <f t="shared" si="13"/>
        <v>0</v>
      </c>
      <c r="H465" s="46">
        <f t="shared" si="13"/>
        <v>0</v>
      </c>
    </row>
    <row r="466" spans="1:24" hidden="1" x14ac:dyDescent="0.15">
      <c r="A466" s="35">
        <v>2</v>
      </c>
      <c r="B466" s="37" t="s">
        <v>1</v>
      </c>
      <c r="C466" s="43">
        <f t="shared" si="13"/>
        <v>0</v>
      </c>
      <c r="D466" s="43">
        <f t="shared" si="13"/>
        <v>0</v>
      </c>
      <c r="E466" s="43">
        <f t="shared" si="13"/>
        <v>0</v>
      </c>
      <c r="F466" s="43">
        <f t="shared" si="13"/>
        <v>0</v>
      </c>
      <c r="G466" s="43">
        <f t="shared" si="13"/>
        <v>0</v>
      </c>
      <c r="H466" s="46">
        <f t="shared" si="13"/>
        <v>0</v>
      </c>
    </row>
    <row r="467" spans="1:24" hidden="1" x14ac:dyDescent="0.15">
      <c r="A467" s="35">
        <v>3</v>
      </c>
      <c r="B467" s="37" t="s">
        <v>5</v>
      </c>
      <c r="C467" s="43">
        <f t="shared" si="13"/>
        <v>0</v>
      </c>
      <c r="D467" s="43">
        <f t="shared" si="13"/>
        <v>0</v>
      </c>
      <c r="E467" s="43">
        <f t="shared" si="13"/>
        <v>0</v>
      </c>
      <c r="F467" s="43">
        <f t="shared" si="13"/>
        <v>0</v>
      </c>
      <c r="G467" s="43">
        <f t="shared" si="13"/>
        <v>0</v>
      </c>
      <c r="H467" s="46">
        <f t="shared" si="13"/>
        <v>0</v>
      </c>
    </row>
    <row r="468" spans="1:24" hidden="1" x14ac:dyDescent="0.15">
      <c r="A468" s="35">
        <v>1</v>
      </c>
      <c r="B468" s="37" t="s">
        <v>98</v>
      </c>
      <c r="C468" s="43">
        <f t="shared" si="13"/>
        <v>0</v>
      </c>
      <c r="D468" s="43">
        <f t="shared" si="13"/>
        <v>0</v>
      </c>
      <c r="E468" s="43">
        <f t="shared" si="13"/>
        <v>0</v>
      </c>
      <c r="F468" s="43">
        <f t="shared" si="13"/>
        <v>0</v>
      </c>
      <c r="G468" s="43">
        <f t="shared" si="13"/>
        <v>0</v>
      </c>
      <c r="H468" s="46">
        <f t="shared" si="13"/>
        <v>0</v>
      </c>
    </row>
    <row r="469" spans="1:24" ht="14" hidden="1" thickBot="1" x14ac:dyDescent="0.2">
      <c r="A469" s="47">
        <v>1</v>
      </c>
      <c r="B469" s="48" t="s">
        <v>99</v>
      </c>
      <c r="C469" s="49">
        <f t="shared" si="13"/>
        <v>0</v>
      </c>
      <c r="D469" s="49">
        <f t="shared" si="13"/>
        <v>0</v>
      </c>
      <c r="E469" s="49">
        <f t="shared" si="13"/>
        <v>0</v>
      </c>
      <c r="F469" s="49">
        <f t="shared" si="13"/>
        <v>0</v>
      </c>
      <c r="G469" s="49">
        <f t="shared" si="13"/>
        <v>0</v>
      </c>
      <c r="H469" s="50">
        <f t="shared" si="13"/>
        <v>0</v>
      </c>
    </row>
    <row r="470" spans="1:24" ht="14" hidden="1" thickBot="1" x14ac:dyDescent="0.2"/>
    <row r="471" spans="1:24" ht="18" hidden="1" x14ac:dyDescent="0.2">
      <c r="A471" s="463" t="s">
        <v>13</v>
      </c>
      <c r="B471" s="464"/>
      <c r="C471" s="464"/>
      <c r="D471" s="464"/>
      <c r="E471" s="464"/>
      <c r="F471" s="464"/>
      <c r="G471" s="464"/>
      <c r="H471" s="465"/>
    </row>
    <row r="472" spans="1:24" ht="18" hidden="1" x14ac:dyDescent="0.2">
      <c r="A472" s="466" t="s">
        <v>12</v>
      </c>
      <c r="B472" s="467"/>
      <c r="C472" s="467"/>
      <c r="D472" s="467"/>
      <c r="E472" s="467"/>
      <c r="F472" s="467"/>
      <c r="G472" s="467"/>
      <c r="H472" s="468"/>
    </row>
    <row r="473" spans="1:24" hidden="1" x14ac:dyDescent="0.15">
      <c r="A473" s="461" t="s">
        <v>0</v>
      </c>
      <c r="B473" s="462"/>
      <c r="C473" s="462"/>
      <c r="D473" s="462"/>
      <c r="E473" s="462"/>
      <c r="F473" s="462"/>
      <c r="G473" s="462"/>
      <c r="H473" s="257"/>
    </row>
    <row r="474" spans="1:24" hidden="1" x14ac:dyDescent="0.15">
      <c r="A474" s="35" t="s">
        <v>2</v>
      </c>
      <c r="B474" s="36" t="s">
        <v>2</v>
      </c>
      <c r="C474" s="254" t="s">
        <v>14</v>
      </c>
      <c r="D474" s="254" t="s">
        <v>15</v>
      </c>
      <c r="E474" s="254" t="s">
        <v>16</v>
      </c>
      <c r="F474" s="254" t="s">
        <v>17</v>
      </c>
      <c r="G474" s="254" t="s">
        <v>18</v>
      </c>
      <c r="H474" s="257" t="s">
        <v>19</v>
      </c>
    </row>
    <row r="475" spans="1:24" ht="14" hidden="1" x14ac:dyDescent="0.15">
      <c r="A475" s="35">
        <v>18</v>
      </c>
      <c r="B475" s="37" t="s">
        <v>90</v>
      </c>
      <c r="C475" s="246">
        <f>IF('INGRESO DE DATOS'!$G$21="Guayaquil/Santa Elena",'Tablas Guayaquil'!L430,'Tablas Resto de Ecuador'!L430)</f>
        <v>4303</v>
      </c>
      <c r="D475" s="246">
        <f>IF('INGRESO DE DATOS'!$G$21="Guayaquil/Santa Elena",'Tablas Guayaquil'!M430,'Tablas Resto de Ecuador'!M430)</f>
        <v>3637</v>
      </c>
      <c r="E475" s="246">
        <f>IF('INGRESO DE DATOS'!$G$21="Guayaquil/Santa Elena",'Tablas Guayaquil'!N430,'Tablas Resto de Ecuador'!N430)</f>
        <v>2848</v>
      </c>
      <c r="F475" s="246">
        <f>IF('INGRESO DE DATOS'!$G$21="Guayaquil/Santa Elena",'Tablas Guayaquil'!O430,'Tablas Resto de Ecuador'!O430)</f>
        <v>2068</v>
      </c>
      <c r="G475" s="246">
        <f>IF('INGRESO DE DATOS'!$G$21="Guayaquil/Santa Elena",'Tablas Guayaquil'!P430,'Tablas Resto de Ecuador'!P430)</f>
        <v>1650</v>
      </c>
      <c r="H475" s="246">
        <f>IF('INGRESO DE DATOS'!$G$21="Guayaquil/Santa Elena",'Tablas Guayaquil'!Q430,'Tablas Resto de Ecuador'!Q430)</f>
        <v>1248</v>
      </c>
      <c r="J475" s="338"/>
      <c r="K475" s="338"/>
      <c r="L475" s="338"/>
      <c r="M475" s="338"/>
      <c r="N475" s="338"/>
      <c r="O475" s="338"/>
      <c r="Q475" s="197"/>
      <c r="R475" s="197"/>
      <c r="S475" s="197"/>
      <c r="T475" s="197"/>
      <c r="U475" s="197"/>
      <c r="V475" s="197"/>
      <c r="W475" s="197"/>
      <c r="X475" s="197"/>
    </row>
    <row r="476" spans="1:24" ht="14" hidden="1" x14ac:dyDescent="0.15">
      <c r="A476" s="35">
        <v>25</v>
      </c>
      <c r="B476" s="37" t="s">
        <v>91</v>
      </c>
      <c r="C476" s="246">
        <f>IF('INGRESO DE DATOS'!$G$21="Guayaquil/Santa Elena",'Tablas Guayaquil'!L431,'Tablas Resto de Ecuador'!L431)</f>
        <v>4773</v>
      </c>
      <c r="D476" s="246">
        <f>IF('INGRESO DE DATOS'!$G$21="Guayaquil/Santa Elena",'Tablas Guayaquil'!M431,'Tablas Resto de Ecuador'!M431)</f>
        <v>4005</v>
      </c>
      <c r="E476" s="246">
        <f>IF('INGRESO DE DATOS'!$G$21="Guayaquil/Santa Elena",'Tablas Guayaquil'!N431,'Tablas Resto de Ecuador'!N431)</f>
        <v>3217</v>
      </c>
      <c r="F476" s="246">
        <f>IF('INGRESO DE DATOS'!$G$21="Guayaquil/Santa Elena",'Tablas Guayaquil'!O431,'Tablas Resto de Ecuador'!O431)</f>
        <v>2305</v>
      </c>
      <c r="G476" s="246">
        <f>IF('INGRESO DE DATOS'!$G$21="Guayaquil/Santa Elena",'Tablas Guayaquil'!P431,'Tablas Resto de Ecuador'!P431)</f>
        <v>1847</v>
      </c>
      <c r="H476" s="246">
        <f>IF('INGRESO DE DATOS'!$G$21="Guayaquil/Santa Elena",'Tablas Guayaquil'!Q431,'Tablas Resto de Ecuador'!Q431)</f>
        <v>1390</v>
      </c>
      <c r="J476" s="338"/>
      <c r="K476" s="338"/>
      <c r="L476" s="338"/>
      <c r="M476" s="338"/>
      <c r="N476" s="338"/>
      <c r="O476" s="338"/>
      <c r="Q476" s="197"/>
      <c r="R476" s="197"/>
      <c r="S476" s="197"/>
      <c r="T476" s="197"/>
      <c r="U476" s="197"/>
      <c r="V476" s="197"/>
      <c r="W476" s="197"/>
      <c r="X476" s="197"/>
    </row>
    <row r="477" spans="1:24" ht="14" hidden="1" x14ac:dyDescent="0.15">
      <c r="A477" s="35">
        <v>30</v>
      </c>
      <c r="B477" s="37" t="s">
        <v>92</v>
      </c>
      <c r="C477" s="246">
        <f>IF('INGRESO DE DATOS'!$G$21="Guayaquil/Santa Elena",'Tablas Guayaquil'!L432,'Tablas Resto de Ecuador'!L432)</f>
        <v>5522</v>
      </c>
      <c r="D477" s="246">
        <f>IF('INGRESO DE DATOS'!$G$21="Guayaquil/Santa Elena",'Tablas Guayaquil'!M432,'Tablas Resto de Ecuador'!M432)</f>
        <v>4595</v>
      </c>
      <c r="E477" s="246">
        <f>IF('INGRESO DE DATOS'!$G$21="Guayaquil/Santa Elena",'Tablas Guayaquil'!N432,'Tablas Resto de Ecuador'!N432)</f>
        <v>3785</v>
      </c>
      <c r="F477" s="246">
        <f>IF('INGRESO DE DATOS'!$G$21="Guayaquil/Santa Elena",'Tablas Guayaquil'!O432,'Tablas Resto de Ecuador'!O432)</f>
        <v>2676</v>
      </c>
      <c r="G477" s="246">
        <f>IF('INGRESO DE DATOS'!$G$21="Guayaquil/Santa Elena",'Tablas Guayaquil'!P432,'Tablas Resto de Ecuador'!P432)</f>
        <v>2133</v>
      </c>
      <c r="H477" s="246">
        <f>IF('INGRESO DE DATOS'!$G$21="Guayaquil/Santa Elena",'Tablas Guayaquil'!Q432,'Tablas Resto de Ecuador'!Q432)</f>
        <v>1610</v>
      </c>
      <c r="J477" s="338"/>
      <c r="K477" s="338"/>
      <c r="L477" s="338"/>
      <c r="M477" s="338"/>
      <c r="N477" s="338"/>
      <c r="O477" s="338"/>
      <c r="Q477" s="197"/>
      <c r="R477" s="197"/>
      <c r="S477" s="197"/>
      <c r="T477" s="197"/>
      <c r="U477" s="197"/>
      <c r="V477" s="197"/>
      <c r="W477" s="197"/>
      <c r="X477" s="197"/>
    </row>
    <row r="478" spans="1:24" ht="14" hidden="1" x14ac:dyDescent="0.15">
      <c r="A478" s="35">
        <v>35</v>
      </c>
      <c r="B478" s="37" t="s">
        <v>93</v>
      </c>
      <c r="C478" s="246">
        <f>IF('INGRESO DE DATOS'!$G$21="Guayaquil/Santa Elena",'Tablas Guayaquil'!L433,'Tablas Resto de Ecuador'!L433)</f>
        <v>6107</v>
      </c>
      <c r="D478" s="246">
        <f>IF('INGRESO DE DATOS'!$G$21="Guayaquil/Santa Elena",'Tablas Guayaquil'!M433,'Tablas Resto de Ecuador'!M433)</f>
        <v>5063</v>
      </c>
      <c r="E478" s="246">
        <f>IF('INGRESO DE DATOS'!$G$21="Guayaquil/Santa Elena",'Tablas Guayaquil'!N433,'Tablas Resto de Ecuador'!N433)</f>
        <v>4231</v>
      </c>
      <c r="F478" s="246">
        <f>IF('INGRESO DE DATOS'!$G$21="Guayaquil/Santa Elena",'Tablas Guayaquil'!O433,'Tablas Resto de Ecuador'!O433)</f>
        <v>2980</v>
      </c>
      <c r="G478" s="246">
        <f>IF('INGRESO DE DATOS'!$G$21="Guayaquil/Santa Elena",'Tablas Guayaquil'!P433,'Tablas Resto de Ecuador'!P433)</f>
        <v>2373</v>
      </c>
      <c r="H478" s="246">
        <f>IF('INGRESO DE DATOS'!$G$21="Guayaquil/Santa Elena",'Tablas Guayaquil'!Q433,'Tablas Resto de Ecuador'!Q433)</f>
        <v>1789</v>
      </c>
      <c r="J478" s="338"/>
      <c r="K478" s="338"/>
      <c r="L478" s="338"/>
      <c r="M478" s="338"/>
      <c r="N478" s="338"/>
      <c r="O478" s="338"/>
      <c r="Q478" s="197"/>
      <c r="R478" s="197"/>
      <c r="S478" s="197"/>
      <c r="T478" s="197"/>
      <c r="U478" s="197"/>
      <c r="V478" s="197"/>
      <c r="W478" s="197"/>
      <c r="X478" s="197"/>
    </row>
    <row r="479" spans="1:24" ht="14" hidden="1" x14ac:dyDescent="0.15">
      <c r="A479" s="35">
        <v>40</v>
      </c>
      <c r="B479" s="37" t="s">
        <v>94</v>
      </c>
      <c r="C479" s="246">
        <f>IF('INGRESO DE DATOS'!$G$21="Guayaquil/Santa Elena",'Tablas Guayaquil'!L434,'Tablas Resto de Ecuador'!L434)</f>
        <v>6886</v>
      </c>
      <c r="D479" s="246">
        <f>IF('INGRESO DE DATOS'!$G$21="Guayaquil/Santa Elena",'Tablas Guayaquil'!M434,'Tablas Resto de Ecuador'!M434)</f>
        <v>5684</v>
      </c>
      <c r="E479" s="246">
        <f>IF('INGRESO DE DATOS'!$G$21="Guayaquil/Santa Elena",'Tablas Guayaquil'!N434,'Tablas Resto de Ecuador'!N434)</f>
        <v>4829</v>
      </c>
      <c r="F479" s="246">
        <f>IF('INGRESO DE DATOS'!$G$21="Guayaquil/Santa Elena",'Tablas Guayaquil'!O434,'Tablas Resto de Ecuador'!O434)</f>
        <v>3368</v>
      </c>
      <c r="G479" s="246">
        <f>IF('INGRESO DE DATOS'!$G$21="Guayaquil/Santa Elena",'Tablas Guayaquil'!P434,'Tablas Resto de Ecuador'!P434)</f>
        <v>2691</v>
      </c>
      <c r="H479" s="246">
        <f>IF('INGRESO DE DATOS'!$G$21="Guayaquil/Santa Elena",'Tablas Guayaquil'!Q434,'Tablas Resto de Ecuador'!Q434)</f>
        <v>2019</v>
      </c>
      <c r="J479" s="338"/>
      <c r="K479" s="338"/>
      <c r="L479" s="338"/>
      <c r="M479" s="338"/>
      <c r="N479" s="338"/>
      <c r="O479" s="338"/>
      <c r="Q479" s="197"/>
      <c r="R479" s="197"/>
      <c r="S479" s="197"/>
      <c r="T479" s="197"/>
      <c r="U479" s="197"/>
      <c r="V479" s="197"/>
      <c r="W479" s="197"/>
      <c r="X479" s="197"/>
    </row>
    <row r="480" spans="1:24" ht="14" hidden="1" x14ac:dyDescent="0.15">
      <c r="A480" s="35">
        <v>45</v>
      </c>
      <c r="B480" s="37" t="s">
        <v>95</v>
      </c>
      <c r="C480" s="246">
        <f>IF('INGRESO DE DATOS'!$G$21="Guayaquil/Santa Elena",'Tablas Guayaquil'!L435,'Tablas Resto de Ecuador'!L435)</f>
        <v>7984</v>
      </c>
      <c r="D480" s="246">
        <f>IF('INGRESO DE DATOS'!$G$21="Guayaquil/Santa Elena",'Tablas Guayaquil'!M435,'Tablas Resto de Ecuador'!M435)</f>
        <v>6549</v>
      </c>
      <c r="E480" s="246">
        <f>IF('INGRESO DE DATOS'!$G$21="Guayaquil/Santa Elena",'Tablas Guayaquil'!N435,'Tablas Resto de Ecuador'!N435)</f>
        <v>5665</v>
      </c>
      <c r="F480" s="246">
        <f>IF('INGRESO DE DATOS'!$G$21="Guayaquil/Santa Elena",'Tablas Guayaquil'!O435,'Tablas Resto de Ecuador'!O435)</f>
        <v>3928</v>
      </c>
      <c r="G480" s="246">
        <f>IF('INGRESO DE DATOS'!$G$21="Guayaquil/Santa Elena",'Tablas Guayaquil'!P435,'Tablas Resto de Ecuador'!P435)</f>
        <v>3128</v>
      </c>
      <c r="H480" s="246">
        <f>IF('INGRESO DE DATOS'!$G$21="Guayaquil/Santa Elena",'Tablas Guayaquil'!Q435,'Tablas Resto de Ecuador'!Q435)</f>
        <v>2349</v>
      </c>
      <c r="J480" s="338"/>
      <c r="K480" s="338"/>
      <c r="L480" s="338"/>
      <c r="M480" s="338"/>
      <c r="N480" s="338"/>
      <c r="O480" s="338"/>
      <c r="Q480" s="197"/>
      <c r="R480" s="197"/>
      <c r="S480" s="197"/>
      <c r="T480" s="197"/>
      <c r="U480" s="197"/>
      <c r="V480" s="197"/>
      <c r="W480" s="197"/>
      <c r="X480" s="197"/>
    </row>
    <row r="481" spans="1:24" ht="14" hidden="1" x14ac:dyDescent="0.15">
      <c r="A481" s="35">
        <v>50</v>
      </c>
      <c r="B481" s="37" t="s">
        <v>96</v>
      </c>
      <c r="C481" s="246">
        <f>IF('INGRESO DE DATOS'!$G$21="Guayaquil/Santa Elena",'Tablas Guayaquil'!L436,'Tablas Resto de Ecuador'!L436)</f>
        <v>8742</v>
      </c>
      <c r="D481" s="246">
        <f>IF('INGRESO DE DATOS'!$G$21="Guayaquil/Santa Elena",'Tablas Guayaquil'!M436,'Tablas Resto de Ecuador'!M436)</f>
        <v>7139</v>
      </c>
      <c r="E481" s="246">
        <f>IF('INGRESO DE DATOS'!$G$21="Guayaquil/Santa Elena",'Tablas Guayaquil'!N436,'Tablas Resto de Ecuador'!N436)</f>
        <v>6239</v>
      </c>
      <c r="F481" s="246">
        <f>IF('INGRESO DE DATOS'!$G$21="Guayaquil/Santa Elena",'Tablas Guayaquil'!O436,'Tablas Resto de Ecuador'!O436)</f>
        <v>4303</v>
      </c>
      <c r="G481" s="246">
        <f>IF('INGRESO DE DATOS'!$G$21="Guayaquil/Santa Elena",'Tablas Guayaquil'!P436,'Tablas Resto de Ecuador'!P436)</f>
        <v>3432</v>
      </c>
      <c r="H481" s="246">
        <f>IF('INGRESO DE DATOS'!$G$21="Guayaquil/Santa Elena",'Tablas Guayaquil'!Q436,'Tablas Resto de Ecuador'!Q436)</f>
        <v>2569</v>
      </c>
      <c r="J481" s="338"/>
      <c r="K481" s="338"/>
      <c r="L481" s="338"/>
      <c r="M481" s="338"/>
      <c r="N481" s="338"/>
      <c r="O481" s="338"/>
      <c r="Q481" s="197"/>
      <c r="R481" s="197"/>
      <c r="S481" s="197"/>
      <c r="T481" s="197"/>
      <c r="U481" s="197"/>
      <c r="V481" s="197"/>
      <c r="W481" s="197"/>
      <c r="X481" s="197"/>
    </row>
    <row r="482" spans="1:24" ht="14" hidden="1" x14ac:dyDescent="0.15">
      <c r="A482" s="35">
        <v>55</v>
      </c>
      <c r="B482" s="37" t="s">
        <v>97</v>
      </c>
      <c r="C482" s="246">
        <f>IF('INGRESO DE DATOS'!$G$21="Guayaquil/Santa Elena",'Tablas Guayaquil'!L437,'Tablas Resto de Ecuador'!L437)</f>
        <v>10332</v>
      </c>
      <c r="D482" s="246">
        <f>IF('INGRESO DE DATOS'!$G$21="Guayaquil/Santa Elena",'Tablas Guayaquil'!M437,'Tablas Resto de Ecuador'!M437)</f>
        <v>8396</v>
      </c>
      <c r="E482" s="246">
        <f>IF('INGRESO DE DATOS'!$G$21="Guayaquil/Santa Elena",'Tablas Guayaquil'!N437,'Tablas Resto de Ecuador'!N437)</f>
        <v>7452</v>
      </c>
      <c r="F482" s="246">
        <f>IF('INGRESO DE DATOS'!$G$21="Guayaquil/Santa Elena",'Tablas Guayaquil'!O437,'Tablas Resto de Ecuador'!O437)</f>
        <v>5105</v>
      </c>
      <c r="G482" s="246">
        <f>IF('INGRESO DE DATOS'!$G$21="Guayaquil/Santa Elena",'Tablas Guayaquil'!P437,'Tablas Resto de Ecuador'!P437)</f>
        <v>4077</v>
      </c>
      <c r="H482" s="246">
        <f>IF('INGRESO DE DATOS'!$G$21="Guayaquil/Santa Elena",'Tablas Guayaquil'!Q437,'Tablas Resto de Ecuador'!Q437)</f>
        <v>3041</v>
      </c>
      <c r="J482" s="338"/>
      <c r="K482" s="338"/>
      <c r="L482" s="338"/>
      <c r="M482" s="338"/>
      <c r="N482" s="338"/>
      <c r="O482" s="338"/>
      <c r="Q482" s="197"/>
      <c r="R482" s="197"/>
      <c r="S482" s="197"/>
      <c r="T482" s="197"/>
      <c r="U482" s="197"/>
      <c r="V482" s="197"/>
      <c r="W482" s="197"/>
      <c r="X482" s="197"/>
    </row>
    <row r="483" spans="1:24" ht="14" hidden="1" x14ac:dyDescent="0.15">
      <c r="A483" s="35">
        <v>60</v>
      </c>
      <c r="B483" s="37"/>
      <c r="C483" s="246">
        <f>IF('INGRESO DE DATOS'!$G$21="Guayaquil/Santa Elena",'Tablas Guayaquil'!L438,'Tablas Resto de Ecuador'!L438)</f>
        <v>10893</v>
      </c>
      <c r="D483" s="246">
        <f>IF('INGRESO DE DATOS'!$G$21="Guayaquil/Santa Elena",'Tablas Guayaquil'!M438,'Tablas Resto de Ecuador'!M438)</f>
        <v>8790</v>
      </c>
      <c r="E483" s="246">
        <f>IF('INGRESO DE DATOS'!$G$21="Guayaquil/Santa Elena",'Tablas Guayaquil'!N438,'Tablas Resto de Ecuador'!N438)</f>
        <v>7965</v>
      </c>
      <c r="F483" s="246">
        <f>IF('INGRESO DE DATOS'!$G$21="Guayaquil/Santa Elena",'Tablas Guayaquil'!O438,'Tablas Resto de Ecuador'!O438)</f>
        <v>5410</v>
      </c>
      <c r="G483" s="246">
        <f>IF('INGRESO DE DATOS'!$G$21="Guayaquil/Santa Elena",'Tablas Guayaquil'!P438,'Tablas Resto de Ecuador'!P438)</f>
        <v>4310</v>
      </c>
      <c r="H483" s="246">
        <f>IF('INGRESO DE DATOS'!$G$21="Guayaquil/Santa Elena",'Tablas Guayaquil'!Q438,'Tablas Resto de Ecuador'!Q438)</f>
        <v>3219</v>
      </c>
      <c r="J483" s="338"/>
      <c r="K483" s="338"/>
      <c r="L483" s="338"/>
      <c r="M483" s="338"/>
      <c r="N483" s="338"/>
      <c r="O483" s="338"/>
      <c r="Q483" s="197"/>
      <c r="R483" s="197"/>
      <c r="S483" s="197"/>
      <c r="T483" s="197"/>
      <c r="U483" s="197"/>
      <c r="V483" s="197"/>
      <c r="W483" s="197"/>
      <c r="X483" s="197"/>
    </row>
    <row r="484" spans="1:24" ht="14" hidden="1" x14ac:dyDescent="0.15">
      <c r="A484" s="35">
        <v>61</v>
      </c>
      <c r="B484" s="37"/>
      <c r="C484" s="246">
        <f>IF('INGRESO DE DATOS'!$G$21="Guayaquil/Santa Elena",'Tablas Guayaquil'!L439,'Tablas Resto de Ecuador'!L439)</f>
        <v>12261</v>
      </c>
      <c r="D484" s="246">
        <f>IF('INGRESO DE DATOS'!$G$21="Guayaquil/Santa Elena",'Tablas Guayaquil'!M439,'Tablas Resto de Ecuador'!M439)</f>
        <v>9903</v>
      </c>
      <c r="E484" s="246">
        <f>IF('INGRESO DE DATOS'!$G$21="Guayaquil/Santa Elena",'Tablas Guayaquil'!N439,'Tablas Resto de Ecuador'!N439)</f>
        <v>8960</v>
      </c>
      <c r="F484" s="246">
        <f>IF('INGRESO DE DATOS'!$G$21="Guayaquil/Santa Elena",'Tablas Guayaquil'!O439,'Tablas Resto de Ecuador'!O439)</f>
        <v>6093</v>
      </c>
      <c r="G484" s="246">
        <f>IF('INGRESO DE DATOS'!$G$21="Guayaquil/Santa Elena",'Tablas Guayaquil'!P439,'Tablas Resto de Ecuador'!P439)</f>
        <v>4858</v>
      </c>
      <c r="H484" s="246">
        <f>IF('INGRESO DE DATOS'!$G$21="Guayaquil/Santa Elena",'Tablas Guayaquil'!Q439,'Tablas Resto de Ecuador'!Q439)</f>
        <v>3633</v>
      </c>
      <c r="J484" s="338"/>
      <c r="K484" s="338"/>
      <c r="L484" s="338"/>
      <c r="M484" s="338"/>
      <c r="N484" s="338"/>
      <c r="O484" s="338"/>
      <c r="Q484" s="197"/>
      <c r="R484" s="197"/>
      <c r="S484" s="197"/>
      <c r="T484" s="197"/>
      <c r="U484" s="197"/>
      <c r="V484" s="197"/>
      <c r="W484" s="197"/>
      <c r="X484" s="197"/>
    </row>
    <row r="485" spans="1:24" ht="14" hidden="1" x14ac:dyDescent="0.15">
      <c r="A485" s="35">
        <v>62</v>
      </c>
      <c r="B485" s="37"/>
      <c r="C485" s="246">
        <f>IF('INGRESO DE DATOS'!$G$21="Guayaquil/Santa Elena",'Tablas Guayaquil'!L440,'Tablas Resto de Ecuador'!L440)</f>
        <v>13639</v>
      </c>
      <c r="D485" s="246">
        <f>IF('INGRESO DE DATOS'!$G$21="Guayaquil/Santa Elena",'Tablas Guayaquil'!M440,'Tablas Resto de Ecuador'!M440)</f>
        <v>11009</v>
      </c>
      <c r="E485" s="246">
        <f>IF('INGRESO DE DATOS'!$G$21="Guayaquil/Santa Elena",'Tablas Guayaquil'!N440,'Tablas Resto de Ecuador'!N440)</f>
        <v>9965</v>
      </c>
      <c r="F485" s="246">
        <f>IF('INGRESO DE DATOS'!$G$21="Guayaquil/Santa Elena",'Tablas Guayaquil'!O440,'Tablas Resto de Ecuador'!O440)</f>
        <v>6776</v>
      </c>
      <c r="G485" s="246">
        <f>IF('INGRESO DE DATOS'!$G$21="Guayaquil/Santa Elena",'Tablas Guayaquil'!P440,'Tablas Resto de Ecuador'!P440)</f>
        <v>5404</v>
      </c>
      <c r="H485" s="246">
        <f>IF('INGRESO DE DATOS'!$G$21="Guayaquil/Santa Elena",'Tablas Guayaquil'!Q440,'Tablas Resto de Ecuador'!Q440)</f>
        <v>4045</v>
      </c>
      <c r="J485" s="338"/>
      <c r="K485" s="338"/>
      <c r="L485" s="338"/>
      <c r="M485" s="338"/>
      <c r="N485" s="338"/>
      <c r="O485" s="338"/>
      <c r="Q485" s="197"/>
      <c r="R485" s="197"/>
      <c r="S485" s="197"/>
      <c r="T485" s="197"/>
      <c r="U485" s="197"/>
      <c r="V485" s="197"/>
      <c r="W485" s="197"/>
      <c r="X485" s="197"/>
    </row>
    <row r="486" spans="1:24" ht="14" hidden="1" x14ac:dyDescent="0.15">
      <c r="A486" s="35">
        <v>63</v>
      </c>
      <c r="B486" s="37"/>
      <c r="C486" s="246">
        <f>IF('INGRESO DE DATOS'!$G$21="Guayaquil/Santa Elena",'Tablas Guayaquil'!L441,'Tablas Resto de Ecuador'!L441)</f>
        <v>15003</v>
      </c>
      <c r="D486" s="246">
        <f>IF('INGRESO DE DATOS'!$G$21="Guayaquil/Santa Elena",'Tablas Guayaquil'!M441,'Tablas Resto de Ecuador'!M441)</f>
        <v>12115</v>
      </c>
      <c r="E486" s="246">
        <f>IF('INGRESO DE DATOS'!$G$21="Guayaquil/Santa Elena",'Tablas Guayaquil'!N441,'Tablas Resto de Ecuador'!N441)</f>
        <v>10964</v>
      </c>
      <c r="F486" s="246">
        <f>IF('INGRESO DE DATOS'!$G$21="Guayaquil/Santa Elena",'Tablas Guayaquil'!O441,'Tablas Resto de Ecuador'!O441)</f>
        <v>7463</v>
      </c>
      <c r="G486" s="246">
        <f>IF('INGRESO DE DATOS'!$G$21="Guayaquil/Santa Elena",'Tablas Guayaquil'!P441,'Tablas Resto de Ecuador'!P441)</f>
        <v>5948</v>
      </c>
      <c r="H486" s="246">
        <f>IF('INGRESO DE DATOS'!$G$21="Guayaquil/Santa Elena",'Tablas Guayaquil'!Q441,'Tablas Resto de Ecuador'!Q441)</f>
        <v>4450</v>
      </c>
      <c r="J486" s="338"/>
      <c r="K486" s="338"/>
      <c r="L486" s="338"/>
      <c r="M486" s="338"/>
      <c r="N486" s="338"/>
      <c r="O486" s="338"/>
      <c r="Q486" s="197"/>
      <c r="R486" s="197"/>
      <c r="S486" s="197"/>
      <c r="T486" s="197"/>
      <c r="U486" s="197"/>
      <c r="V486" s="197"/>
      <c r="W486" s="197"/>
      <c r="X486" s="197"/>
    </row>
    <row r="487" spans="1:24" ht="14" hidden="1" x14ac:dyDescent="0.15">
      <c r="A487" s="35">
        <v>64</v>
      </c>
      <c r="B487" s="37"/>
      <c r="C487" s="246">
        <f>IF('INGRESO DE DATOS'!$G$21="Guayaquil/Santa Elena",'Tablas Guayaquil'!L442,'Tablas Resto de Ecuador'!L442)</f>
        <v>16371</v>
      </c>
      <c r="D487" s="246">
        <f>IF('INGRESO DE DATOS'!$G$21="Guayaquil/Santa Elena",'Tablas Guayaquil'!M442,'Tablas Resto de Ecuador'!M442)</f>
        <v>13228</v>
      </c>
      <c r="E487" s="246">
        <f>IF('INGRESO DE DATOS'!$G$21="Guayaquil/Santa Elena",'Tablas Guayaquil'!N442,'Tablas Resto de Ecuador'!N442)</f>
        <v>11966</v>
      </c>
      <c r="F487" s="246">
        <f>IF('INGRESO DE DATOS'!$G$21="Guayaquil/Santa Elena",'Tablas Guayaquil'!O442,'Tablas Resto de Ecuador'!O442)</f>
        <v>8142</v>
      </c>
      <c r="G487" s="246">
        <f>IF('INGRESO DE DATOS'!$G$21="Guayaquil/Santa Elena",'Tablas Guayaquil'!P442,'Tablas Resto de Ecuador'!P442)</f>
        <v>6494</v>
      </c>
      <c r="H487" s="246">
        <f>IF('INGRESO DE DATOS'!$G$21="Guayaquil/Santa Elena",'Tablas Guayaquil'!Q442,'Tablas Resto de Ecuador'!Q442)</f>
        <v>4858</v>
      </c>
      <c r="J487" s="338"/>
      <c r="K487" s="338"/>
      <c r="L487" s="338"/>
      <c r="M487" s="338"/>
      <c r="N487" s="338"/>
      <c r="O487" s="338"/>
      <c r="Q487" s="197"/>
      <c r="R487" s="197"/>
      <c r="S487" s="197"/>
      <c r="T487" s="197"/>
      <c r="U487" s="197"/>
      <c r="V487" s="197"/>
      <c r="W487" s="197"/>
      <c r="X487" s="197"/>
    </row>
    <row r="488" spans="1:24" ht="14" hidden="1" x14ac:dyDescent="0.15">
      <c r="A488" s="35">
        <v>65</v>
      </c>
      <c r="B488" s="37"/>
      <c r="C488" s="246">
        <f>IF('INGRESO DE DATOS'!$G$21="Guayaquil/Santa Elena",'Tablas Guayaquil'!L443,'Tablas Resto de Ecuador'!L443)</f>
        <v>16439</v>
      </c>
      <c r="D488" s="246">
        <f>IF('INGRESO DE DATOS'!$G$21="Guayaquil/Santa Elena",'Tablas Guayaquil'!M443,'Tablas Resto de Ecuador'!M443)</f>
        <v>13238</v>
      </c>
      <c r="E488" s="246">
        <f>IF('INGRESO DE DATOS'!$G$21="Guayaquil/Santa Elena",'Tablas Guayaquil'!N443,'Tablas Resto de Ecuador'!N443)</f>
        <v>12086</v>
      </c>
      <c r="F488" s="246">
        <f>IF('INGRESO DE DATOS'!$G$21="Guayaquil/Santa Elena",'Tablas Guayaquil'!O443,'Tablas Resto de Ecuador'!O443)</f>
        <v>8190</v>
      </c>
      <c r="G488" s="246">
        <f>IF('INGRESO DE DATOS'!$G$21="Guayaquil/Santa Elena",'Tablas Guayaquil'!P443,'Tablas Resto de Ecuador'!P443)</f>
        <v>6531</v>
      </c>
      <c r="H488" s="246">
        <f>IF('INGRESO DE DATOS'!$G$21="Guayaquil/Santa Elena",'Tablas Guayaquil'!Q443,'Tablas Resto de Ecuador'!Q443)</f>
        <v>4877</v>
      </c>
      <c r="J488" s="338"/>
      <c r="K488" s="338"/>
      <c r="L488" s="338"/>
      <c r="M488" s="338"/>
      <c r="N488" s="338"/>
      <c r="O488" s="338"/>
      <c r="Q488" s="197"/>
      <c r="R488" s="197"/>
      <c r="S488" s="197"/>
      <c r="T488" s="197"/>
      <c r="U488" s="197"/>
      <c r="V488" s="197"/>
      <c r="W488" s="197"/>
      <c r="X488" s="197"/>
    </row>
    <row r="489" spans="1:24" ht="14" hidden="1" x14ac:dyDescent="0.15">
      <c r="A489" s="35">
        <v>66</v>
      </c>
      <c r="B489" s="37"/>
      <c r="C489" s="246">
        <f>IF('INGRESO DE DATOS'!$G$21="Guayaquil/Santa Elena",'Tablas Guayaquil'!L444,'Tablas Resto de Ecuador'!L444)</f>
        <v>16504</v>
      </c>
      <c r="D489" s="246">
        <f>IF('INGRESO DE DATOS'!$G$21="Guayaquil/Santa Elena",'Tablas Guayaquil'!M444,'Tablas Resto de Ecuador'!M444)</f>
        <v>13252</v>
      </c>
      <c r="E489" s="246">
        <f>IF('INGRESO DE DATOS'!$G$21="Guayaquil/Santa Elena",'Tablas Guayaquil'!N444,'Tablas Resto de Ecuador'!N444)</f>
        <v>12191</v>
      </c>
      <c r="F489" s="246">
        <f>IF('INGRESO DE DATOS'!$G$21="Guayaquil/Santa Elena",'Tablas Guayaquil'!O444,'Tablas Resto de Ecuador'!O444)</f>
        <v>8243</v>
      </c>
      <c r="G489" s="246">
        <f>IF('INGRESO DE DATOS'!$G$21="Guayaquil/Santa Elena",'Tablas Guayaquil'!P444,'Tablas Resto de Ecuador'!P444)</f>
        <v>6562</v>
      </c>
      <c r="H489" s="246">
        <f>IF('INGRESO DE DATOS'!$G$21="Guayaquil/Santa Elena",'Tablas Guayaquil'!Q444,'Tablas Resto de Ecuador'!Q444)</f>
        <v>4886</v>
      </c>
      <c r="J489" s="338"/>
      <c r="K489" s="338"/>
      <c r="L489" s="338"/>
      <c r="M489" s="338"/>
      <c r="N489" s="338"/>
      <c r="O489" s="338"/>
      <c r="Q489" s="197"/>
      <c r="R489" s="197"/>
      <c r="S489" s="197"/>
      <c r="T489" s="197"/>
      <c r="U489" s="197"/>
      <c r="V489" s="197"/>
      <c r="W489" s="197"/>
      <c r="X489" s="197"/>
    </row>
    <row r="490" spans="1:24" ht="14" hidden="1" x14ac:dyDescent="0.15">
      <c r="A490" s="35">
        <v>67</v>
      </c>
      <c r="B490" s="37"/>
      <c r="C490" s="246">
        <f>IF('INGRESO DE DATOS'!$G$21="Guayaquil/Santa Elena",'Tablas Guayaquil'!L445,'Tablas Resto de Ecuador'!L445)</f>
        <v>18347</v>
      </c>
      <c r="D490" s="246">
        <f>IF('INGRESO DE DATOS'!$G$21="Guayaquil/Santa Elena",'Tablas Guayaquil'!M445,'Tablas Resto de Ecuador'!M445)</f>
        <v>14726</v>
      </c>
      <c r="E490" s="246">
        <f>IF('INGRESO DE DATOS'!$G$21="Guayaquil/Santa Elena",'Tablas Guayaquil'!N445,'Tablas Resto de Ecuador'!N445)</f>
        <v>13555</v>
      </c>
      <c r="F490" s="246">
        <f>IF('INGRESO DE DATOS'!$G$21="Guayaquil/Santa Elena",'Tablas Guayaquil'!O445,'Tablas Resto de Ecuador'!O445)</f>
        <v>9164</v>
      </c>
      <c r="G490" s="246">
        <f>IF('INGRESO DE DATOS'!$G$21="Guayaquil/Santa Elena",'Tablas Guayaquil'!P445,'Tablas Resto de Ecuador'!P445)</f>
        <v>7302</v>
      </c>
      <c r="H490" s="246">
        <f>IF('INGRESO DE DATOS'!$G$21="Guayaquil/Santa Elena",'Tablas Guayaquil'!Q445,'Tablas Resto de Ecuador'!Q445)</f>
        <v>5439</v>
      </c>
      <c r="J490" s="338"/>
      <c r="K490" s="338"/>
      <c r="L490" s="338"/>
      <c r="M490" s="338"/>
      <c r="N490" s="338"/>
      <c r="O490" s="338"/>
      <c r="Q490" s="197"/>
      <c r="R490" s="197"/>
      <c r="S490" s="197"/>
      <c r="T490" s="197"/>
      <c r="U490" s="197"/>
      <c r="V490" s="197"/>
      <c r="W490" s="197"/>
      <c r="X490" s="197"/>
    </row>
    <row r="491" spans="1:24" ht="14" hidden="1" x14ac:dyDescent="0.15">
      <c r="A491" s="35">
        <v>68</v>
      </c>
      <c r="B491" s="37"/>
      <c r="C491" s="246">
        <f>IF('INGRESO DE DATOS'!$G$21="Guayaquil/Santa Elena",'Tablas Guayaquil'!L446,'Tablas Resto de Ecuador'!L446)</f>
        <v>20192</v>
      </c>
      <c r="D491" s="246">
        <f>IF('INGRESO DE DATOS'!$G$21="Guayaquil/Santa Elena",'Tablas Guayaquil'!M446,'Tablas Resto de Ecuador'!M446)</f>
        <v>16217</v>
      </c>
      <c r="E491" s="246">
        <f>IF('INGRESO DE DATOS'!$G$21="Guayaquil/Santa Elena",'Tablas Guayaquil'!N446,'Tablas Resto de Ecuador'!N446)</f>
        <v>14917</v>
      </c>
      <c r="F491" s="246">
        <f>IF('INGRESO DE DATOS'!$G$21="Guayaquil/Santa Elena",'Tablas Guayaquil'!O446,'Tablas Resto de Ecuador'!O446)</f>
        <v>10078</v>
      </c>
      <c r="G491" s="246">
        <f>IF('INGRESO DE DATOS'!$G$21="Guayaquil/Santa Elena",'Tablas Guayaquil'!P446,'Tablas Resto de Ecuador'!P446)</f>
        <v>8035</v>
      </c>
      <c r="H491" s="246">
        <f>IF('INGRESO DE DATOS'!$G$21="Guayaquil/Santa Elena",'Tablas Guayaquil'!Q446,'Tablas Resto de Ecuador'!Q446)</f>
        <v>5991</v>
      </c>
      <c r="J491" s="338"/>
      <c r="K491" s="338"/>
      <c r="L491" s="338"/>
      <c r="M491" s="338"/>
      <c r="N491" s="338"/>
      <c r="O491" s="338"/>
      <c r="Q491" s="197"/>
      <c r="R491" s="197"/>
      <c r="S491" s="197"/>
      <c r="T491" s="197"/>
      <c r="U491" s="197"/>
      <c r="V491" s="197"/>
      <c r="W491" s="197"/>
      <c r="X491" s="197"/>
    </row>
    <row r="492" spans="1:24" ht="14" hidden="1" x14ac:dyDescent="0.15">
      <c r="A492" s="35">
        <v>69</v>
      </c>
      <c r="B492" s="37"/>
      <c r="C492" s="246">
        <f>IF('INGRESO DE DATOS'!$G$21="Guayaquil/Santa Elena",'Tablas Guayaquil'!L447,'Tablas Resto de Ecuador'!L447)</f>
        <v>21110</v>
      </c>
      <c r="D492" s="246">
        <f>IF('INGRESO DE DATOS'!$G$21="Guayaquil/Santa Elena",'Tablas Guayaquil'!M447,'Tablas Resto de Ecuador'!M447)</f>
        <v>16944</v>
      </c>
      <c r="E492" s="246">
        <f>IF('INGRESO DE DATOS'!$G$21="Guayaquil/Santa Elena",'Tablas Guayaquil'!N447,'Tablas Resto de Ecuador'!N447)</f>
        <v>15599</v>
      </c>
      <c r="F492" s="246">
        <f>IF('INGRESO DE DATOS'!$G$21="Guayaquil/Santa Elena",'Tablas Guayaquil'!O447,'Tablas Resto de Ecuador'!O447)</f>
        <v>10544</v>
      </c>
      <c r="G492" s="246">
        <f>IF('INGRESO DE DATOS'!$G$21="Guayaquil/Santa Elena",'Tablas Guayaquil'!P447,'Tablas Resto de Ecuador'!P447)</f>
        <v>8392</v>
      </c>
      <c r="H492" s="246">
        <f>IF('INGRESO DE DATOS'!$G$21="Guayaquil/Santa Elena",'Tablas Guayaquil'!Q447,'Tablas Resto de Ecuador'!Q447)</f>
        <v>6269</v>
      </c>
      <c r="J492" s="338"/>
      <c r="K492" s="338"/>
      <c r="L492" s="338"/>
      <c r="M492" s="338"/>
      <c r="N492" s="338"/>
      <c r="O492" s="338"/>
      <c r="Q492" s="197"/>
      <c r="R492" s="197"/>
      <c r="S492" s="197"/>
      <c r="T492" s="197"/>
      <c r="U492" s="197"/>
      <c r="V492" s="197"/>
      <c r="W492" s="197"/>
      <c r="X492" s="197"/>
    </row>
    <row r="493" spans="1:24" ht="14" hidden="1" x14ac:dyDescent="0.15">
      <c r="A493" s="35">
        <v>70</v>
      </c>
      <c r="B493" s="37"/>
      <c r="C493" s="246">
        <f>IF('INGRESO DE DATOS'!$G$21="Guayaquil/Santa Elena",'Tablas Guayaquil'!L448,'Tablas Resto de Ecuador'!L448)</f>
        <v>21260</v>
      </c>
      <c r="D493" s="246">
        <f>IF('INGRESO DE DATOS'!$G$21="Guayaquil/Santa Elena",'Tablas Guayaquil'!M448,'Tablas Resto de Ecuador'!M448)</f>
        <v>16983</v>
      </c>
      <c r="E493" s="246">
        <f>IF('INGRESO DE DATOS'!$G$21="Guayaquil/Santa Elena",'Tablas Guayaquil'!N448,'Tablas Resto de Ecuador'!N448)</f>
        <v>15865</v>
      </c>
      <c r="F493" s="246">
        <f>IF('INGRESO DE DATOS'!$G$21="Guayaquil/Santa Elena",'Tablas Guayaquil'!O448,'Tablas Resto de Ecuador'!O448)</f>
        <v>10657</v>
      </c>
      <c r="G493" s="246">
        <f>IF('INGRESO DE DATOS'!$G$21="Guayaquil/Santa Elena",'Tablas Guayaquil'!P448,'Tablas Resto de Ecuador'!P448)</f>
        <v>8484</v>
      </c>
      <c r="H493" s="246">
        <f>IF('INGRESO DE DATOS'!$G$21="Guayaquil/Santa Elena",'Tablas Guayaquil'!Q448,'Tablas Resto de Ecuador'!Q448)</f>
        <v>6301</v>
      </c>
      <c r="J493" s="338"/>
      <c r="K493" s="338"/>
      <c r="L493" s="338"/>
      <c r="M493" s="338"/>
      <c r="N493" s="338"/>
      <c r="O493" s="338"/>
      <c r="Q493" s="197"/>
      <c r="R493" s="197"/>
      <c r="S493" s="197"/>
      <c r="T493" s="197"/>
      <c r="U493" s="197"/>
      <c r="V493" s="197"/>
      <c r="W493" s="197"/>
      <c r="X493" s="197"/>
    </row>
    <row r="494" spans="1:24" ht="14" hidden="1" x14ac:dyDescent="0.15">
      <c r="A494" s="35">
        <v>71</v>
      </c>
      <c r="B494" s="37"/>
      <c r="C494" s="246">
        <f>IF('INGRESO DE DATOS'!$G$21="Guayaquil/Santa Elena",'Tablas Guayaquil'!L449,'Tablas Resto de Ecuador'!L449)</f>
        <v>23926</v>
      </c>
      <c r="D494" s="246">
        <f>IF('INGRESO DE DATOS'!$G$21="Guayaquil/Santa Elena",'Tablas Guayaquil'!M449,'Tablas Resto de Ecuador'!M449)</f>
        <v>19110</v>
      </c>
      <c r="E494" s="246">
        <f>IF('INGRESO DE DATOS'!$G$21="Guayaquil/Santa Elena",'Tablas Guayaquil'!N449,'Tablas Resto de Ecuador'!N449)</f>
        <v>17849</v>
      </c>
      <c r="F494" s="246">
        <f>IF('INGRESO DE DATOS'!$G$21="Guayaquil/Santa Elena",'Tablas Guayaquil'!O449,'Tablas Resto de Ecuador'!O449)</f>
        <v>11992</v>
      </c>
      <c r="G494" s="246">
        <f>IF('INGRESO DE DATOS'!$G$21="Guayaquil/Santa Elena",'Tablas Guayaquil'!P449,'Tablas Resto de Ecuador'!P449)</f>
        <v>9547</v>
      </c>
      <c r="H494" s="246">
        <f>IF('INGRESO DE DATOS'!$G$21="Guayaquil/Santa Elena",'Tablas Guayaquil'!Q449,'Tablas Resto de Ecuador'!Q449)</f>
        <v>7092</v>
      </c>
      <c r="J494" s="338"/>
      <c r="K494" s="338"/>
      <c r="L494" s="338"/>
      <c r="M494" s="338"/>
      <c r="N494" s="338"/>
      <c r="O494" s="338"/>
      <c r="Q494" s="197"/>
      <c r="R494" s="197"/>
      <c r="S494" s="197"/>
      <c r="T494" s="197"/>
      <c r="U494" s="197"/>
      <c r="V494" s="197"/>
      <c r="W494" s="197"/>
      <c r="X494" s="197"/>
    </row>
    <row r="495" spans="1:24" ht="14" hidden="1" x14ac:dyDescent="0.15">
      <c r="A495" s="35">
        <v>72</v>
      </c>
      <c r="B495" s="37"/>
      <c r="C495" s="246">
        <f>IF('INGRESO DE DATOS'!$G$21="Guayaquil/Santa Elena",'Tablas Guayaquil'!L450,'Tablas Resto de Ecuador'!L450)</f>
        <v>26589</v>
      </c>
      <c r="D495" s="246">
        <f>IF('INGRESO DE DATOS'!$G$21="Guayaquil/Santa Elena",'Tablas Guayaquil'!M450,'Tablas Resto de Ecuador'!M450)</f>
        <v>21240</v>
      </c>
      <c r="E495" s="246">
        <f>IF('INGRESO DE DATOS'!$G$21="Guayaquil/Santa Elena",'Tablas Guayaquil'!N450,'Tablas Resto de Ecuador'!N450)</f>
        <v>19848</v>
      </c>
      <c r="F495" s="246">
        <f>IF('INGRESO DE DATOS'!$G$21="Guayaquil/Santa Elena",'Tablas Guayaquil'!O450,'Tablas Resto de Ecuador'!O450)</f>
        <v>13330</v>
      </c>
      <c r="G495" s="246">
        <f>IF('INGRESO DE DATOS'!$G$21="Guayaquil/Santa Elena",'Tablas Guayaquil'!P450,'Tablas Resto de Ecuador'!P450)</f>
        <v>10611</v>
      </c>
      <c r="H495" s="246">
        <f>IF('INGRESO DE DATOS'!$G$21="Guayaquil/Santa Elena",'Tablas Guayaquil'!Q450,'Tablas Resto de Ecuador'!Q450)</f>
        <v>7889</v>
      </c>
      <c r="J495" s="338"/>
      <c r="K495" s="338"/>
      <c r="L495" s="338"/>
      <c r="M495" s="338"/>
      <c r="N495" s="338"/>
      <c r="O495" s="338"/>
      <c r="Q495" s="197"/>
      <c r="R495" s="197"/>
      <c r="S495" s="197"/>
      <c r="T495" s="197"/>
      <c r="U495" s="197"/>
      <c r="V495" s="197"/>
      <c r="W495" s="197"/>
      <c r="X495" s="197"/>
    </row>
    <row r="496" spans="1:24" ht="14" hidden="1" x14ac:dyDescent="0.15">
      <c r="A496" s="35">
        <v>73</v>
      </c>
      <c r="B496" s="37"/>
      <c r="C496" s="246">
        <f>IF('INGRESO DE DATOS'!$G$21="Guayaquil/Santa Elena",'Tablas Guayaquil'!L451,'Tablas Resto de Ecuador'!L451)</f>
        <v>29257</v>
      </c>
      <c r="D496" s="246">
        <f>IF('INGRESO DE DATOS'!$G$21="Guayaquil/Santa Elena",'Tablas Guayaquil'!M451,'Tablas Resto de Ecuador'!M451)</f>
        <v>23385</v>
      </c>
      <c r="E496" s="246">
        <f>IF('INGRESO DE DATOS'!$G$21="Guayaquil/Santa Elena",'Tablas Guayaquil'!N451,'Tablas Resto de Ecuador'!N451)</f>
        <v>21836</v>
      </c>
      <c r="F496" s="246">
        <f>IF('INGRESO DE DATOS'!$G$21="Guayaquil/Santa Elena",'Tablas Guayaquil'!O451,'Tablas Resto de Ecuador'!O451)</f>
        <v>14669</v>
      </c>
      <c r="G496" s="246">
        <f>IF('INGRESO DE DATOS'!$G$21="Guayaquil/Santa Elena",'Tablas Guayaquil'!P451,'Tablas Resto de Ecuador'!P451)</f>
        <v>11681</v>
      </c>
      <c r="H496" s="246">
        <f>IF('INGRESO DE DATOS'!$G$21="Guayaquil/Santa Elena",'Tablas Guayaquil'!Q451,'Tablas Resto de Ecuador'!Q451)</f>
        <v>8680</v>
      </c>
      <c r="J496" s="338"/>
      <c r="K496" s="338"/>
      <c r="L496" s="338"/>
      <c r="M496" s="338"/>
      <c r="N496" s="338"/>
      <c r="O496" s="338"/>
      <c r="Q496" s="197"/>
      <c r="R496" s="197"/>
      <c r="S496" s="197"/>
      <c r="T496" s="197"/>
      <c r="U496" s="197"/>
      <c r="V496" s="197"/>
      <c r="W496" s="197"/>
      <c r="X496" s="197"/>
    </row>
    <row r="497" spans="1:24" ht="14" hidden="1" x14ac:dyDescent="0.15">
      <c r="A497" s="35">
        <v>74</v>
      </c>
      <c r="B497" s="37"/>
      <c r="C497" s="246">
        <f>IF('INGRESO DE DATOS'!$G$21="Guayaquil/Santa Elena",'Tablas Guayaquil'!L452,'Tablas Resto de Ecuador'!L452)</f>
        <v>31921</v>
      </c>
      <c r="D497" s="246">
        <f>IF('INGRESO DE DATOS'!$G$21="Guayaquil/Santa Elena",'Tablas Guayaquil'!M452,'Tablas Resto de Ecuador'!M452)</f>
        <v>25510</v>
      </c>
      <c r="E497" s="246">
        <f>IF('INGRESO DE DATOS'!$G$21="Guayaquil/Santa Elena",'Tablas Guayaquil'!N452,'Tablas Resto de Ecuador'!N452)</f>
        <v>23831</v>
      </c>
      <c r="F497" s="246">
        <f>IF('INGRESO DE DATOS'!$G$21="Guayaquil/Santa Elena",'Tablas Guayaquil'!O452,'Tablas Resto de Ecuador'!O452)</f>
        <v>16006</v>
      </c>
      <c r="G497" s="246">
        <f>IF('INGRESO DE DATOS'!$G$21="Guayaquil/Santa Elena",'Tablas Guayaquil'!P452,'Tablas Resto de Ecuador'!P452)</f>
        <v>12746</v>
      </c>
      <c r="H497" s="246">
        <f>IF('INGRESO DE DATOS'!$G$21="Guayaquil/Santa Elena",'Tablas Guayaquil'!Q452,'Tablas Resto de Ecuador'!Q452)</f>
        <v>9476</v>
      </c>
      <c r="J497" s="338"/>
      <c r="K497" s="338"/>
      <c r="L497" s="338"/>
      <c r="M497" s="338"/>
      <c r="N497" s="338"/>
      <c r="O497" s="338"/>
      <c r="Q497" s="197"/>
      <c r="R497" s="197"/>
      <c r="S497" s="197"/>
      <c r="T497" s="197"/>
      <c r="U497" s="197"/>
      <c r="V497" s="197"/>
      <c r="W497" s="197"/>
      <c r="X497" s="197"/>
    </row>
    <row r="498" spans="1:24" ht="14" hidden="1" x14ac:dyDescent="0.15">
      <c r="A498" s="35">
        <v>75</v>
      </c>
      <c r="B498" s="37" t="s">
        <v>3</v>
      </c>
      <c r="C498" s="246">
        <f>IF('INGRESO DE DATOS'!$G$21="Guayaquil/Santa Elena",'Tablas Guayaquil'!L453,'Tablas Resto de Ecuador'!L453)</f>
        <v>34870</v>
      </c>
      <c r="D498" s="246">
        <f>IF('INGRESO DE DATOS'!$G$21="Guayaquil/Santa Elena",'Tablas Guayaquil'!M453,'Tablas Resto de Ecuador'!M453)</f>
        <v>27807</v>
      </c>
      <c r="E498" s="246">
        <f>IF('INGRESO DE DATOS'!$G$21="Guayaquil/Santa Elena",'Tablas Guayaquil'!N453,'Tablas Resto de Ecuador'!N453)</f>
        <v>26133</v>
      </c>
      <c r="F498" s="246">
        <f>IF('INGRESO DE DATOS'!$G$21="Guayaquil/Santa Elena",'Tablas Guayaquil'!O453,'Tablas Resto de Ecuador'!O453)</f>
        <v>17512</v>
      </c>
      <c r="G498" s="246">
        <f>IF('INGRESO DE DATOS'!$G$21="Guayaquil/Santa Elena",'Tablas Guayaquil'!P453,'Tablas Resto de Ecuador'!P453)</f>
        <v>13947</v>
      </c>
      <c r="H498" s="246">
        <f>IF('INGRESO DE DATOS'!$G$21="Guayaquil/Santa Elena",'Tablas Guayaquil'!Q453,'Tablas Resto de Ecuador'!Q453)</f>
        <v>10357</v>
      </c>
      <c r="J498" s="338"/>
      <c r="K498" s="338"/>
      <c r="L498" s="338"/>
      <c r="M498" s="338"/>
      <c r="N498" s="338"/>
      <c r="O498" s="338"/>
      <c r="Q498" s="197"/>
      <c r="R498" s="197"/>
      <c r="S498" s="197"/>
      <c r="T498" s="197"/>
      <c r="U498" s="197"/>
      <c r="V498" s="197"/>
      <c r="W498" s="197"/>
      <c r="X498" s="197"/>
    </row>
    <row r="499" spans="1:24" ht="14" hidden="1" x14ac:dyDescent="0.15">
      <c r="A499" s="35">
        <v>1</v>
      </c>
      <c r="B499" s="37" t="s">
        <v>4</v>
      </c>
      <c r="C499" s="246">
        <f>IF('INGRESO DE DATOS'!$G$21="Guayaquil/Santa Elena",'Tablas Guayaquil'!L454,'Tablas Resto de Ecuador'!L454)</f>
        <v>1961</v>
      </c>
      <c r="D499" s="246">
        <f>IF('INGRESO DE DATOS'!$G$21="Guayaquil/Santa Elena",'Tablas Guayaquil'!M454,'Tablas Resto de Ecuador'!M454)</f>
        <v>1766</v>
      </c>
      <c r="E499" s="246">
        <f>IF('INGRESO DE DATOS'!$G$21="Guayaquil/Santa Elena",'Tablas Guayaquil'!N454,'Tablas Resto de Ecuador'!N454)</f>
        <v>1044</v>
      </c>
      <c r="F499" s="246">
        <f>IF('INGRESO DE DATOS'!$G$21="Guayaquil/Santa Elena",'Tablas Guayaquil'!O454,'Tablas Resto de Ecuador'!O454)</f>
        <v>844</v>
      </c>
      <c r="G499" s="246">
        <f>IF('INGRESO DE DATOS'!$G$21="Guayaquil/Santa Elena",'Tablas Guayaquil'!P454,'Tablas Resto de Ecuador'!P454)</f>
        <v>672</v>
      </c>
      <c r="H499" s="246">
        <f>IF('INGRESO DE DATOS'!$G$21="Guayaquil/Santa Elena",'Tablas Guayaquil'!Q454,'Tablas Resto de Ecuador'!Q454)</f>
        <v>497</v>
      </c>
      <c r="J499" s="338"/>
      <c r="K499" s="338"/>
      <c r="L499" s="338"/>
      <c r="M499" s="338"/>
      <c r="N499" s="338"/>
      <c r="O499" s="338"/>
      <c r="Q499" s="197"/>
      <c r="R499" s="197"/>
      <c r="S499" s="197"/>
      <c r="T499" s="197"/>
      <c r="U499" s="197"/>
      <c r="V499" s="197"/>
      <c r="W499" s="197"/>
      <c r="X499" s="197"/>
    </row>
    <row r="500" spans="1:24" ht="14" hidden="1" x14ac:dyDescent="0.15">
      <c r="A500" s="35">
        <v>2</v>
      </c>
      <c r="B500" s="37" t="s">
        <v>1</v>
      </c>
      <c r="C500" s="246">
        <f>IF('INGRESO DE DATOS'!$G$21="Guayaquil/Santa Elena",'Tablas Guayaquil'!L455,'Tablas Resto de Ecuador'!L455)</f>
        <v>3219</v>
      </c>
      <c r="D500" s="246">
        <f>IF('INGRESO DE DATOS'!$G$21="Guayaquil/Santa Elena",'Tablas Guayaquil'!M455,'Tablas Resto de Ecuador'!M455)</f>
        <v>2979</v>
      </c>
      <c r="E500" s="246">
        <f>IF('INGRESO DE DATOS'!$G$21="Guayaquil/Santa Elena",'Tablas Guayaquil'!N455,'Tablas Resto de Ecuador'!N455)</f>
        <v>1552</v>
      </c>
      <c r="F500" s="246">
        <f>IF('INGRESO DE DATOS'!$G$21="Guayaquil/Santa Elena",'Tablas Guayaquil'!O455,'Tablas Resto de Ecuador'!O455)</f>
        <v>1322</v>
      </c>
      <c r="G500" s="246">
        <f>IF('INGRESO DE DATOS'!$G$21="Guayaquil/Santa Elena",'Tablas Guayaquil'!P455,'Tablas Resto de Ecuador'!P455)</f>
        <v>1053</v>
      </c>
      <c r="H500" s="246">
        <f>IF('INGRESO DE DATOS'!$G$21="Guayaquil/Santa Elena",'Tablas Guayaquil'!Q455,'Tablas Resto de Ecuador'!Q455)</f>
        <v>780</v>
      </c>
      <c r="J500" s="338"/>
      <c r="K500" s="338"/>
      <c r="L500" s="338"/>
      <c r="M500" s="338"/>
      <c r="N500" s="338"/>
      <c r="O500" s="338"/>
      <c r="Q500" s="197"/>
      <c r="R500" s="197"/>
      <c r="S500" s="197"/>
      <c r="T500" s="197"/>
      <c r="U500" s="197"/>
      <c r="V500" s="197"/>
      <c r="W500" s="197"/>
      <c r="X500" s="197"/>
    </row>
    <row r="501" spans="1:24" ht="14" hidden="1" x14ac:dyDescent="0.15">
      <c r="A501" s="35">
        <v>3</v>
      </c>
      <c r="B501" s="37" t="s">
        <v>5</v>
      </c>
      <c r="C501" s="246">
        <f>IF('INGRESO DE DATOS'!$G$21="Guayaquil/Santa Elena",'Tablas Guayaquil'!L456,'Tablas Resto de Ecuador'!L456)</f>
        <v>4711</v>
      </c>
      <c r="D501" s="246">
        <f>IF('INGRESO DE DATOS'!$G$21="Guayaquil/Santa Elena",'Tablas Guayaquil'!M456,'Tablas Resto de Ecuador'!M456)</f>
        <v>4363</v>
      </c>
      <c r="E501" s="246">
        <f>IF('INGRESO DE DATOS'!$G$21="Guayaquil/Santa Elena",'Tablas Guayaquil'!N456,'Tablas Resto de Ecuador'!N456)</f>
        <v>2228</v>
      </c>
      <c r="F501" s="246">
        <f>IF('INGRESO DE DATOS'!$G$21="Guayaquil/Santa Elena",'Tablas Guayaquil'!O456,'Tablas Resto de Ecuador'!O456)</f>
        <v>1920</v>
      </c>
      <c r="G501" s="246">
        <f>IF('INGRESO DE DATOS'!$G$21="Guayaquil/Santa Elena",'Tablas Guayaquil'!P456,'Tablas Resto de Ecuador'!P456)</f>
        <v>1529</v>
      </c>
      <c r="H501" s="246">
        <f>IF('INGRESO DE DATOS'!$G$21="Guayaquil/Santa Elena",'Tablas Guayaquil'!Q456,'Tablas Resto de Ecuador'!Q456)</f>
        <v>1127</v>
      </c>
      <c r="J501" s="338"/>
      <c r="K501" s="338"/>
      <c r="L501" s="338"/>
      <c r="M501" s="338"/>
      <c r="N501" s="338"/>
      <c r="O501" s="338"/>
      <c r="Q501" s="197"/>
      <c r="R501" s="197"/>
      <c r="S501" s="197"/>
      <c r="T501" s="197"/>
      <c r="U501" s="197"/>
      <c r="V501" s="197"/>
      <c r="W501" s="197"/>
      <c r="X501" s="197"/>
    </row>
    <row r="502" spans="1:24" hidden="1" x14ac:dyDescent="0.15">
      <c r="A502" s="35">
        <v>1</v>
      </c>
      <c r="B502" s="37" t="s">
        <v>98</v>
      </c>
      <c r="C502" s="43">
        <v>225</v>
      </c>
      <c r="D502" s="43">
        <v>225</v>
      </c>
      <c r="E502" s="43">
        <v>225</v>
      </c>
      <c r="F502" s="43">
        <v>225</v>
      </c>
      <c r="G502" s="43">
        <v>225</v>
      </c>
      <c r="H502" s="46">
        <v>225</v>
      </c>
      <c r="J502" s="40"/>
      <c r="K502" s="40"/>
      <c r="L502" s="40"/>
      <c r="M502" s="40"/>
      <c r="N502" s="40"/>
      <c r="O502" s="40"/>
    </row>
    <row r="503" spans="1:24" hidden="1" x14ac:dyDescent="0.15">
      <c r="A503" s="35">
        <v>1</v>
      </c>
      <c r="B503" s="37" t="s">
        <v>99</v>
      </c>
      <c r="C503" s="43">
        <v>300</v>
      </c>
      <c r="D503" s="43">
        <v>300</v>
      </c>
      <c r="E503" s="43">
        <v>300</v>
      </c>
      <c r="F503" s="43">
        <v>300</v>
      </c>
      <c r="G503" s="43">
        <v>300</v>
      </c>
      <c r="H503" s="46">
        <v>300</v>
      </c>
      <c r="J503" s="40"/>
      <c r="K503" s="40"/>
      <c r="L503" s="40"/>
      <c r="M503" s="40"/>
      <c r="N503" s="40"/>
      <c r="O503" s="40"/>
    </row>
    <row r="504" spans="1:24" hidden="1" x14ac:dyDescent="0.15">
      <c r="A504" s="35"/>
      <c r="H504" s="52"/>
    </row>
    <row r="505" spans="1:24" ht="18" hidden="1" x14ac:dyDescent="0.2">
      <c r="A505" s="466" t="s">
        <v>100</v>
      </c>
      <c r="B505" s="467"/>
      <c r="C505" s="467"/>
      <c r="D505" s="467"/>
      <c r="E505" s="467"/>
      <c r="F505" s="467"/>
      <c r="G505" s="467"/>
      <c r="H505" s="468"/>
    </row>
    <row r="506" spans="1:24" hidden="1" x14ac:dyDescent="0.15">
      <c r="A506" s="461" t="s">
        <v>0</v>
      </c>
      <c r="B506" s="462"/>
      <c r="C506" s="462"/>
      <c r="D506" s="462"/>
      <c r="E506" s="462"/>
      <c r="F506" s="462"/>
      <c r="G506" s="462"/>
      <c r="H506" s="257"/>
    </row>
    <row r="507" spans="1:24" hidden="1" x14ac:dyDescent="0.15">
      <c r="A507" s="35" t="s">
        <v>2</v>
      </c>
      <c r="B507" s="36" t="s">
        <v>2</v>
      </c>
      <c r="C507" s="254" t="s">
        <v>14</v>
      </c>
      <c r="D507" s="254" t="s">
        <v>15</v>
      </c>
      <c r="E507" s="254" t="s">
        <v>16</v>
      </c>
      <c r="F507" s="254" t="s">
        <v>17</v>
      </c>
      <c r="G507" s="254" t="s">
        <v>18</v>
      </c>
      <c r="H507" s="257" t="s">
        <v>19</v>
      </c>
    </row>
    <row r="508" spans="1:24" hidden="1" x14ac:dyDescent="0.15">
      <c r="A508" s="35">
        <v>18</v>
      </c>
      <c r="B508" s="37" t="s">
        <v>90</v>
      </c>
      <c r="C508" s="43">
        <f t="shared" ref="C508:H523" si="14">+C475*$L$2</f>
        <v>2280.59</v>
      </c>
      <c r="D508" s="43">
        <f t="shared" si="14"/>
        <v>1927.6100000000001</v>
      </c>
      <c r="E508" s="43">
        <f t="shared" si="14"/>
        <v>1509.44</v>
      </c>
      <c r="F508" s="43">
        <f t="shared" si="14"/>
        <v>1096.04</v>
      </c>
      <c r="G508" s="43">
        <f t="shared" si="14"/>
        <v>874.5</v>
      </c>
      <c r="H508" s="46">
        <f t="shared" si="14"/>
        <v>661.44</v>
      </c>
    </row>
    <row r="509" spans="1:24" hidden="1" x14ac:dyDescent="0.15">
      <c r="A509" s="35">
        <v>25</v>
      </c>
      <c r="B509" s="37" t="s">
        <v>91</v>
      </c>
      <c r="C509" s="43">
        <f t="shared" si="14"/>
        <v>2529.69</v>
      </c>
      <c r="D509" s="43">
        <f t="shared" si="14"/>
        <v>2122.65</v>
      </c>
      <c r="E509" s="43">
        <f t="shared" si="14"/>
        <v>1705.01</v>
      </c>
      <c r="F509" s="43">
        <f t="shared" si="14"/>
        <v>1221.6500000000001</v>
      </c>
      <c r="G509" s="43">
        <f t="shared" si="14"/>
        <v>978.91000000000008</v>
      </c>
      <c r="H509" s="46">
        <f t="shared" si="14"/>
        <v>736.7</v>
      </c>
    </row>
    <row r="510" spans="1:24" hidden="1" x14ac:dyDescent="0.15">
      <c r="A510" s="35">
        <v>30</v>
      </c>
      <c r="B510" s="37" t="s">
        <v>92</v>
      </c>
      <c r="C510" s="43">
        <f t="shared" si="14"/>
        <v>2926.6600000000003</v>
      </c>
      <c r="D510" s="43">
        <f t="shared" si="14"/>
        <v>2435.35</v>
      </c>
      <c r="E510" s="43">
        <f t="shared" si="14"/>
        <v>2006.0500000000002</v>
      </c>
      <c r="F510" s="43">
        <f t="shared" si="14"/>
        <v>1418.28</v>
      </c>
      <c r="G510" s="43">
        <f t="shared" si="14"/>
        <v>1130.49</v>
      </c>
      <c r="H510" s="46">
        <f t="shared" si="14"/>
        <v>853.30000000000007</v>
      </c>
    </row>
    <row r="511" spans="1:24" hidden="1" x14ac:dyDescent="0.15">
      <c r="A511" s="35">
        <v>35</v>
      </c>
      <c r="B511" s="37" t="s">
        <v>93</v>
      </c>
      <c r="C511" s="43">
        <f t="shared" si="14"/>
        <v>3236.71</v>
      </c>
      <c r="D511" s="43">
        <f t="shared" si="14"/>
        <v>2683.3900000000003</v>
      </c>
      <c r="E511" s="43">
        <f t="shared" si="14"/>
        <v>2242.4300000000003</v>
      </c>
      <c r="F511" s="43">
        <f t="shared" si="14"/>
        <v>1579.4</v>
      </c>
      <c r="G511" s="43">
        <f t="shared" si="14"/>
        <v>1257.69</v>
      </c>
      <c r="H511" s="46">
        <f t="shared" si="14"/>
        <v>948.17000000000007</v>
      </c>
    </row>
    <row r="512" spans="1:24" hidden="1" x14ac:dyDescent="0.15">
      <c r="A512" s="35">
        <v>40</v>
      </c>
      <c r="B512" s="37" t="s">
        <v>94</v>
      </c>
      <c r="C512" s="43">
        <f t="shared" si="14"/>
        <v>3649.5800000000004</v>
      </c>
      <c r="D512" s="43">
        <f t="shared" si="14"/>
        <v>3012.52</v>
      </c>
      <c r="E512" s="43">
        <f t="shared" si="14"/>
        <v>2559.3700000000003</v>
      </c>
      <c r="F512" s="43">
        <f t="shared" si="14"/>
        <v>1785.0400000000002</v>
      </c>
      <c r="G512" s="43">
        <f t="shared" si="14"/>
        <v>1426.23</v>
      </c>
      <c r="H512" s="46">
        <f t="shared" si="14"/>
        <v>1070.0700000000002</v>
      </c>
    </row>
    <row r="513" spans="1:8" hidden="1" x14ac:dyDescent="0.15">
      <c r="A513" s="35">
        <v>45</v>
      </c>
      <c r="B513" s="37" t="s">
        <v>95</v>
      </c>
      <c r="C513" s="43">
        <f t="shared" si="14"/>
        <v>4231.5200000000004</v>
      </c>
      <c r="D513" s="43">
        <f t="shared" si="14"/>
        <v>3470.9700000000003</v>
      </c>
      <c r="E513" s="43">
        <f t="shared" si="14"/>
        <v>3002.4500000000003</v>
      </c>
      <c r="F513" s="43">
        <f t="shared" si="14"/>
        <v>2081.84</v>
      </c>
      <c r="G513" s="43">
        <f t="shared" si="14"/>
        <v>1657.8400000000001</v>
      </c>
      <c r="H513" s="46">
        <f t="shared" si="14"/>
        <v>1244.97</v>
      </c>
    </row>
    <row r="514" spans="1:8" hidden="1" x14ac:dyDescent="0.15">
      <c r="A514" s="35">
        <v>50</v>
      </c>
      <c r="B514" s="37" t="s">
        <v>96</v>
      </c>
      <c r="C514" s="43">
        <f t="shared" si="14"/>
        <v>4633.26</v>
      </c>
      <c r="D514" s="43">
        <f t="shared" si="14"/>
        <v>3783.67</v>
      </c>
      <c r="E514" s="43">
        <f t="shared" si="14"/>
        <v>3306.67</v>
      </c>
      <c r="F514" s="43">
        <f t="shared" si="14"/>
        <v>2280.59</v>
      </c>
      <c r="G514" s="43">
        <f t="shared" si="14"/>
        <v>1818.96</v>
      </c>
      <c r="H514" s="46">
        <f t="shared" si="14"/>
        <v>1361.5700000000002</v>
      </c>
    </row>
    <row r="515" spans="1:8" hidden="1" x14ac:dyDescent="0.15">
      <c r="A515" s="35">
        <v>55</v>
      </c>
      <c r="B515" s="37" t="s">
        <v>97</v>
      </c>
      <c r="C515" s="43">
        <f t="shared" si="14"/>
        <v>5475.96</v>
      </c>
      <c r="D515" s="43">
        <f t="shared" si="14"/>
        <v>4449.88</v>
      </c>
      <c r="E515" s="43">
        <f t="shared" si="14"/>
        <v>3949.5600000000004</v>
      </c>
      <c r="F515" s="43">
        <f t="shared" si="14"/>
        <v>2705.65</v>
      </c>
      <c r="G515" s="43">
        <f t="shared" si="14"/>
        <v>2160.81</v>
      </c>
      <c r="H515" s="46">
        <f t="shared" si="14"/>
        <v>1611.73</v>
      </c>
    </row>
    <row r="516" spans="1:8" hidden="1" x14ac:dyDescent="0.15">
      <c r="A516" s="35">
        <v>60</v>
      </c>
      <c r="B516" s="37"/>
      <c r="C516" s="43">
        <f t="shared" si="14"/>
        <v>5773.29</v>
      </c>
      <c r="D516" s="43">
        <f t="shared" si="14"/>
        <v>4658.7</v>
      </c>
      <c r="E516" s="43">
        <f t="shared" si="14"/>
        <v>4221.45</v>
      </c>
      <c r="F516" s="43">
        <f t="shared" si="14"/>
        <v>2867.3</v>
      </c>
      <c r="G516" s="43">
        <f t="shared" si="14"/>
        <v>2284.3000000000002</v>
      </c>
      <c r="H516" s="46">
        <f t="shared" si="14"/>
        <v>1706.0700000000002</v>
      </c>
    </row>
    <row r="517" spans="1:8" hidden="1" x14ac:dyDescent="0.15">
      <c r="A517" s="35">
        <v>61</v>
      </c>
      <c r="B517" s="37"/>
      <c r="C517" s="43">
        <f t="shared" si="14"/>
        <v>6498.33</v>
      </c>
      <c r="D517" s="43">
        <f t="shared" si="14"/>
        <v>5248.59</v>
      </c>
      <c r="E517" s="43">
        <f t="shared" si="14"/>
        <v>4748.8</v>
      </c>
      <c r="F517" s="43">
        <f t="shared" si="14"/>
        <v>3229.29</v>
      </c>
      <c r="G517" s="43">
        <f t="shared" si="14"/>
        <v>2574.7400000000002</v>
      </c>
      <c r="H517" s="46">
        <f t="shared" si="14"/>
        <v>1925.49</v>
      </c>
    </row>
    <row r="518" spans="1:8" hidden="1" x14ac:dyDescent="0.15">
      <c r="A518" s="35">
        <v>62</v>
      </c>
      <c r="B518" s="37"/>
      <c r="C518" s="43">
        <f t="shared" si="14"/>
        <v>7228.67</v>
      </c>
      <c r="D518" s="43">
        <f t="shared" si="14"/>
        <v>5834.77</v>
      </c>
      <c r="E518" s="43">
        <f t="shared" si="14"/>
        <v>5281.45</v>
      </c>
      <c r="F518" s="43">
        <f t="shared" si="14"/>
        <v>3591.28</v>
      </c>
      <c r="G518" s="43">
        <f t="shared" si="14"/>
        <v>2864.1200000000003</v>
      </c>
      <c r="H518" s="46">
        <f t="shared" si="14"/>
        <v>2143.85</v>
      </c>
    </row>
    <row r="519" spans="1:8" hidden="1" x14ac:dyDescent="0.15">
      <c r="A519" s="35">
        <v>63</v>
      </c>
      <c r="B519" s="37"/>
      <c r="C519" s="43">
        <f t="shared" si="14"/>
        <v>7951.59</v>
      </c>
      <c r="D519" s="43">
        <f t="shared" si="14"/>
        <v>6420.9500000000007</v>
      </c>
      <c r="E519" s="43">
        <f t="shared" si="14"/>
        <v>5810.92</v>
      </c>
      <c r="F519" s="43">
        <f t="shared" si="14"/>
        <v>3955.3900000000003</v>
      </c>
      <c r="G519" s="43">
        <f t="shared" si="14"/>
        <v>3152.44</v>
      </c>
      <c r="H519" s="46">
        <f t="shared" si="14"/>
        <v>2358.5</v>
      </c>
    </row>
    <row r="520" spans="1:8" hidden="1" x14ac:dyDescent="0.15">
      <c r="A520" s="35">
        <v>64</v>
      </c>
      <c r="B520" s="37"/>
      <c r="C520" s="43">
        <f t="shared" si="14"/>
        <v>8676.630000000001</v>
      </c>
      <c r="D520" s="43">
        <f t="shared" si="14"/>
        <v>7010.84</v>
      </c>
      <c r="E520" s="43">
        <f t="shared" si="14"/>
        <v>6341.9800000000005</v>
      </c>
      <c r="F520" s="43">
        <f t="shared" si="14"/>
        <v>4315.26</v>
      </c>
      <c r="G520" s="43">
        <f t="shared" si="14"/>
        <v>3441.82</v>
      </c>
      <c r="H520" s="46">
        <f t="shared" si="14"/>
        <v>2574.7400000000002</v>
      </c>
    </row>
    <row r="521" spans="1:8" hidden="1" x14ac:dyDescent="0.15">
      <c r="A521" s="35">
        <v>65</v>
      </c>
      <c r="B521" s="37"/>
      <c r="C521" s="43">
        <f t="shared" si="14"/>
        <v>8712.67</v>
      </c>
      <c r="D521" s="43">
        <f t="shared" si="14"/>
        <v>7016.14</v>
      </c>
      <c r="E521" s="43">
        <f t="shared" si="14"/>
        <v>6405.58</v>
      </c>
      <c r="F521" s="43">
        <f t="shared" si="14"/>
        <v>4340.7</v>
      </c>
      <c r="G521" s="43">
        <f t="shared" si="14"/>
        <v>3461.4300000000003</v>
      </c>
      <c r="H521" s="46">
        <f t="shared" si="14"/>
        <v>2584.81</v>
      </c>
    </row>
    <row r="522" spans="1:8" hidden="1" x14ac:dyDescent="0.15">
      <c r="A522" s="35">
        <v>66</v>
      </c>
      <c r="B522" s="37"/>
      <c r="C522" s="43">
        <f t="shared" si="14"/>
        <v>8747.1200000000008</v>
      </c>
      <c r="D522" s="43">
        <f t="shared" si="14"/>
        <v>7023.56</v>
      </c>
      <c r="E522" s="43">
        <f t="shared" si="14"/>
        <v>6461.2300000000005</v>
      </c>
      <c r="F522" s="43">
        <f t="shared" si="14"/>
        <v>4368.79</v>
      </c>
      <c r="G522" s="43">
        <f t="shared" si="14"/>
        <v>3477.86</v>
      </c>
      <c r="H522" s="46">
        <f t="shared" si="14"/>
        <v>2589.58</v>
      </c>
    </row>
    <row r="523" spans="1:8" hidden="1" x14ac:dyDescent="0.15">
      <c r="A523" s="35">
        <v>67</v>
      </c>
      <c r="B523" s="37"/>
      <c r="C523" s="43">
        <f t="shared" si="14"/>
        <v>9723.91</v>
      </c>
      <c r="D523" s="43">
        <f t="shared" si="14"/>
        <v>7804.7800000000007</v>
      </c>
      <c r="E523" s="43">
        <f t="shared" si="14"/>
        <v>7184.1500000000005</v>
      </c>
      <c r="F523" s="43">
        <f t="shared" si="14"/>
        <v>4856.92</v>
      </c>
      <c r="G523" s="43">
        <f t="shared" si="14"/>
        <v>3870.0600000000004</v>
      </c>
      <c r="H523" s="46">
        <f t="shared" si="14"/>
        <v>2882.67</v>
      </c>
    </row>
    <row r="524" spans="1:8" hidden="1" x14ac:dyDescent="0.15">
      <c r="A524" s="35">
        <v>68</v>
      </c>
      <c r="B524" s="37"/>
      <c r="C524" s="43">
        <f t="shared" ref="C524:H536" si="15">+C491*$L$2</f>
        <v>10701.76</v>
      </c>
      <c r="D524" s="43">
        <f t="shared" si="15"/>
        <v>8595.01</v>
      </c>
      <c r="E524" s="43">
        <f t="shared" si="15"/>
        <v>7906.01</v>
      </c>
      <c r="F524" s="43">
        <f t="shared" si="15"/>
        <v>5341.34</v>
      </c>
      <c r="G524" s="43">
        <f t="shared" si="15"/>
        <v>4258.55</v>
      </c>
      <c r="H524" s="46">
        <f t="shared" si="15"/>
        <v>3175.23</v>
      </c>
    </row>
    <row r="525" spans="1:8" hidden="1" x14ac:dyDescent="0.15">
      <c r="A525" s="35">
        <v>69</v>
      </c>
      <c r="B525" s="37"/>
      <c r="C525" s="43">
        <f t="shared" si="15"/>
        <v>11188.300000000001</v>
      </c>
      <c r="D525" s="43">
        <f t="shared" si="15"/>
        <v>8980.32</v>
      </c>
      <c r="E525" s="43">
        <f t="shared" si="15"/>
        <v>8267.4700000000012</v>
      </c>
      <c r="F525" s="43">
        <f t="shared" si="15"/>
        <v>5588.3200000000006</v>
      </c>
      <c r="G525" s="43">
        <f t="shared" si="15"/>
        <v>4447.76</v>
      </c>
      <c r="H525" s="46">
        <f t="shared" si="15"/>
        <v>3322.57</v>
      </c>
    </row>
    <row r="526" spans="1:8" hidden="1" x14ac:dyDescent="0.15">
      <c r="A526" s="35">
        <v>70</v>
      </c>
      <c r="B526" s="37"/>
      <c r="C526" s="43">
        <f t="shared" si="15"/>
        <v>11267.800000000001</v>
      </c>
      <c r="D526" s="43">
        <f t="shared" si="15"/>
        <v>9000.99</v>
      </c>
      <c r="E526" s="43">
        <f t="shared" si="15"/>
        <v>8408.4500000000007</v>
      </c>
      <c r="F526" s="43">
        <f t="shared" si="15"/>
        <v>5648.21</v>
      </c>
      <c r="G526" s="43">
        <f t="shared" si="15"/>
        <v>4496.5200000000004</v>
      </c>
      <c r="H526" s="46">
        <f t="shared" si="15"/>
        <v>3339.53</v>
      </c>
    </row>
    <row r="527" spans="1:8" hidden="1" x14ac:dyDescent="0.15">
      <c r="A527" s="35">
        <v>71</v>
      </c>
      <c r="B527" s="37"/>
      <c r="C527" s="43">
        <f t="shared" si="15"/>
        <v>12680.78</v>
      </c>
      <c r="D527" s="43">
        <f t="shared" si="15"/>
        <v>10128.300000000001</v>
      </c>
      <c r="E527" s="43">
        <f t="shared" si="15"/>
        <v>9459.9700000000012</v>
      </c>
      <c r="F527" s="43">
        <f t="shared" si="15"/>
        <v>6355.76</v>
      </c>
      <c r="G527" s="43">
        <f t="shared" si="15"/>
        <v>5059.91</v>
      </c>
      <c r="H527" s="46">
        <f t="shared" si="15"/>
        <v>3758.76</v>
      </c>
    </row>
    <row r="528" spans="1:8" hidden="1" x14ac:dyDescent="0.15">
      <c r="A528" s="35">
        <v>72</v>
      </c>
      <c r="B528" s="37"/>
      <c r="C528" s="43">
        <f t="shared" si="15"/>
        <v>14092.17</v>
      </c>
      <c r="D528" s="43">
        <f t="shared" si="15"/>
        <v>11257.2</v>
      </c>
      <c r="E528" s="43">
        <f t="shared" si="15"/>
        <v>10519.44</v>
      </c>
      <c r="F528" s="43">
        <f t="shared" si="15"/>
        <v>7064.9000000000005</v>
      </c>
      <c r="G528" s="43">
        <f t="shared" si="15"/>
        <v>5623.83</v>
      </c>
      <c r="H528" s="46">
        <f t="shared" si="15"/>
        <v>4181.17</v>
      </c>
    </row>
    <row r="529" spans="1:20" hidden="1" x14ac:dyDescent="0.15">
      <c r="A529" s="35">
        <v>73</v>
      </c>
      <c r="B529" s="37"/>
      <c r="C529" s="43">
        <f t="shared" si="15"/>
        <v>15506.210000000001</v>
      </c>
      <c r="D529" s="43">
        <f t="shared" si="15"/>
        <v>12394.050000000001</v>
      </c>
      <c r="E529" s="43">
        <f t="shared" si="15"/>
        <v>11573.08</v>
      </c>
      <c r="F529" s="43">
        <f t="shared" si="15"/>
        <v>7774.5700000000006</v>
      </c>
      <c r="G529" s="43">
        <f t="shared" si="15"/>
        <v>6190.93</v>
      </c>
      <c r="H529" s="46">
        <f t="shared" si="15"/>
        <v>4600.4000000000005</v>
      </c>
    </row>
    <row r="530" spans="1:20" hidden="1" x14ac:dyDescent="0.15">
      <c r="A530" s="35">
        <v>74</v>
      </c>
      <c r="B530" s="37"/>
      <c r="C530" s="43">
        <f t="shared" si="15"/>
        <v>16918.13</v>
      </c>
      <c r="D530" s="43">
        <f t="shared" si="15"/>
        <v>13520.300000000001</v>
      </c>
      <c r="E530" s="43">
        <f t="shared" si="15"/>
        <v>12630.43</v>
      </c>
      <c r="F530" s="43">
        <f t="shared" si="15"/>
        <v>8483.18</v>
      </c>
      <c r="G530" s="43">
        <f t="shared" si="15"/>
        <v>6755.38</v>
      </c>
      <c r="H530" s="46">
        <f t="shared" si="15"/>
        <v>5022.2800000000007</v>
      </c>
    </row>
    <row r="531" spans="1:20" hidden="1" x14ac:dyDescent="0.15">
      <c r="A531" s="35">
        <v>75</v>
      </c>
      <c r="B531" s="37" t="s">
        <v>3</v>
      </c>
      <c r="C531" s="43">
        <f t="shared" si="15"/>
        <v>18481.100000000002</v>
      </c>
      <c r="D531" s="43">
        <f t="shared" si="15"/>
        <v>14737.710000000001</v>
      </c>
      <c r="E531" s="43">
        <f t="shared" si="15"/>
        <v>13850.490000000002</v>
      </c>
      <c r="F531" s="43">
        <f t="shared" si="15"/>
        <v>9281.36</v>
      </c>
      <c r="G531" s="43">
        <f t="shared" si="15"/>
        <v>7391.9100000000008</v>
      </c>
      <c r="H531" s="46">
        <f t="shared" si="15"/>
        <v>5489.21</v>
      </c>
    </row>
    <row r="532" spans="1:20" hidden="1" x14ac:dyDescent="0.15">
      <c r="A532" s="35">
        <v>1</v>
      </c>
      <c r="B532" s="37" t="s">
        <v>4</v>
      </c>
      <c r="C532" s="43">
        <f t="shared" si="15"/>
        <v>1039.3300000000002</v>
      </c>
      <c r="D532" s="43">
        <f t="shared" si="15"/>
        <v>935.98</v>
      </c>
      <c r="E532" s="43">
        <f t="shared" si="15"/>
        <v>553.32000000000005</v>
      </c>
      <c r="F532" s="43">
        <f t="shared" si="15"/>
        <v>447.32000000000005</v>
      </c>
      <c r="G532" s="43">
        <f t="shared" si="15"/>
        <v>356.16</v>
      </c>
      <c r="H532" s="46">
        <f t="shared" si="15"/>
        <v>263.41000000000003</v>
      </c>
    </row>
    <row r="533" spans="1:20" hidden="1" x14ac:dyDescent="0.15">
      <c r="A533" s="35">
        <v>2</v>
      </c>
      <c r="B533" s="37" t="s">
        <v>1</v>
      </c>
      <c r="C533" s="43">
        <f t="shared" si="15"/>
        <v>1706.0700000000002</v>
      </c>
      <c r="D533" s="43">
        <f t="shared" si="15"/>
        <v>1578.8700000000001</v>
      </c>
      <c r="E533" s="43">
        <f t="shared" si="15"/>
        <v>822.56000000000006</v>
      </c>
      <c r="F533" s="43">
        <f t="shared" si="15"/>
        <v>700.66000000000008</v>
      </c>
      <c r="G533" s="43">
        <f t="shared" si="15"/>
        <v>558.09</v>
      </c>
      <c r="H533" s="46">
        <f t="shared" si="15"/>
        <v>413.40000000000003</v>
      </c>
    </row>
    <row r="534" spans="1:20" hidden="1" x14ac:dyDescent="0.15">
      <c r="A534" s="35">
        <v>3</v>
      </c>
      <c r="B534" s="37" t="s">
        <v>5</v>
      </c>
      <c r="C534" s="43">
        <f t="shared" si="15"/>
        <v>2496.83</v>
      </c>
      <c r="D534" s="43">
        <f t="shared" si="15"/>
        <v>2312.3900000000003</v>
      </c>
      <c r="E534" s="43">
        <f t="shared" si="15"/>
        <v>1180.8400000000001</v>
      </c>
      <c r="F534" s="43">
        <f t="shared" si="15"/>
        <v>1017.6</v>
      </c>
      <c r="G534" s="43">
        <f t="shared" si="15"/>
        <v>810.37</v>
      </c>
      <c r="H534" s="46">
        <f t="shared" si="15"/>
        <v>597.31000000000006</v>
      </c>
    </row>
    <row r="535" spans="1:20" hidden="1" x14ac:dyDescent="0.15">
      <c r="A535" s="35">
        <v>1</v>
      </c>
      <c r="B535" s="37" t="s">
        <v>98</v>
      </c>
      <c r="C535" s="43">
        <f t="shared" si="15"/>
        <v>119.25</v>
      </c>
      <c r="D535" s="43">
        <f t="shared" si="15"/>
        <v>119.25</v>
      </c>
      <c r="E535" s="43">
        <f t="shared" si="15"/>
        <v>119.25</v>
      </c>
      <c r="F535" s="43">
        <f t="shared" si="15"/>
        <v>119.25</v>
      </c>
      <c r="G535" s="43">
        <f t="shared" si="15"/>
        <v>119.25</v>
      </c>
      <c r="H535" s="46">
        <f t="shared" si="15"/>
        <v>119.25</v>
      </c>
    </row>
    <row r="536" spans="1:20" ht="14" hidden="1" thickBot="1" x14ac:dyDescent="0.2">
      <c r="A536" s="47">
        <v>1</v>
      </c>
      <c r="B536" s="48" t="s">
        <v>99</v>
      </c>
      <c r="C536" s="49">
        <f t="shared" si="15"/>
        <v>159</v>
      </c>
      <c r="D536" s="49">
        <f t="shared" si="15"/>
        <v>159</v>
      </c>
      <c r="E536" s="49">
        <f t="shared" si="15"/>
        <v>159</v>
      </c>
      <c r="F536" s="49">
        <f t="shared" si="15"/>
        <v>159</v>
      </c>
      <c r="G536" s="49">
        <f t="shared" si="15"/>
        <v>159</v>
      </c>
      <c r="H536" s="50">
        <f t="shared" si="15"/>
        <v>159</v>
      </c>
    </row>
    <row r="537" spans="1:20" ht="14" hidden="1" thickBot="1" x14ac:dyDescent="0.2"/>
    <row r="538" spans="1:20" ht="18" hidden="1" x14ac:dyDescent="0.2">
      <c r="A538" s="463" t="s">
        <v>143</v>
      </c>
      <c r="B538" s="464"/>
      <c r="C538" s="464"/>
      <c r="D538" s="464"/>
      <c r="E538" s="464"/>
      <c r="F538" s="464"/>
      <c r="G538" s="464"/>
      <c r="H538" s="464"/>
      <c r="I538" s="464"/>
      <c r="J538" s="464"/>
      <c r="K538" s="464"/>
      <c r="L538" s="464"/>
      <c r="M538" s="464"/>
      <c r="N538" s="464"/>
      <c r="O538" s="464"/>
      <c r="P538" s="464"/>
      <c r="Q538" s="464"/>
      <c r="R538" s="464"/>
      <c r="S538" s="464"/>
      <c r="T538" s="465"/>
    </row>
    <row r="539" spans="1:20" ht="18" hidden="1" x14ac:dyDescent="0.2">
      <c r="A539" s="466" t="s">
        <v>12</v>
      </c>
      <c r="B539" s="467"/>
      <c r="C539" s="467"/>
      <c r="D539" s="467"/>
      <c r="E539" s="467"/>
      <c r="F539" s="467"/>
      <c r="G539" s="467"/>
      <c r="H539" s="467"/>
      <c r="I539" s="467"/>
      <c r="J539" s="467"/>
      <c r="K539" s="467"/>
      <c r="L539" s="467"/>
      <c r="M539" s="467"/>
      <c r="N539" s="467"/>
      <c r="O539" s="467"/>
      <c r="P539" s="467"/>
      <c r="Q539" s="467"/>
      <c r="R539" s="467"/>
      <c r="S539" s="467"/>
      <c r="T539" s="468"/>
    </row>
    <row r="540" spans="1:20" hidden="1" x14ac:dyDescent="0.15">
      <c r="A540" s="461" t="s">
        <v>0</v>
      </c>
      <c r="B540" s="462"/>
      <c r="C540" s="462"/>
      <c r="D540" s="462"/>
      <c r="E540" s="462"/>
      <c r="F540" s="462"/>
      <c r="G540" s="462"/>
      <c r="H540" s="254"/>
      <c r="T540" s="54"/>
    </row>
    <row r="541" spans="1:20" hidden="1" x14ac:dyDescent="0.15">
      <c r="A541" s="35" t="s">
        <v>2</v>
      </c>
      <c r="B541" s="36" t="s">
        <v>2</v>
      </c>
      <c r="C541" s="469" t="s">
        <v>144</v>
      </c>
      <c r="D541" s="462"/>
      <c r="E541" s="470"/>
      <c r="F541" s="469" t="s">
        <v>145</v>
      </c>
      <c r="G541" s="462"/>
      <c r="H541" s="470"/>
      <c r="I541" s="462" t="s">
        <v>146</v>
      </c>
      <c r="J541" s="462"/>
      <c r="K541" s="462"/>
      <c r="L541" s="469" t="s">
        <v>147</v>
      </c>
      <c r="M541" s="462"/>
      <c r="N541" s="470"/>
      <c r="O541" s="462" t="s">
        <v>148</v>
      </c>
      <c r="P541" s="462"/>
      <c r="Q541" s="462"/>
      <c r="R541" s="469" t="s">
        <v>149</v>
      </c>
      <c r="S541" s="462"/>
      <c r="T541" s="471"/>
    </row>
    <row r="542" spans="1:20" hidden="1" x14ac:dyDescent="0.15">
      <c r="A542" s="35"/>
      <c r="B542" s="36"/>
      <c r="C542" s="255" t="s">
        <v>150</v>
      </c>
      <c r="D542" s="254" t="s">
        <v>151</v>
      </c>
      <c r="E542" s="256" t="s">
        <v>152</v>
      </c>
      <c r="F542" s="255" t="s">
        <v>150</v>
      </c>
      <c r="G542" s="254" t="s">
        <v>151</v>
      </c>
      <c r="H542" s="256" t="s">
        <v>152</v>
      </c>
      <c r="I542" s="254" t="s">
        <v>150</v>
      </c>
      <c r="J542" s="254" t="s">
        <v>151</v>
      </c>
      <c r="K542" s="254" t="s">
        <v>152</v>
      </c>
      <c r="L542" s="255" t="s">
        <v>150</v>
      </c>
      <c r="M542" s="254" t="s">
        <v>151</v>
      </c>
      <c r="N542" s="256" t="s">
        <v>152</v>
      </c>
      <c r="O542" s="254" t="s">
        <v>150</v>
      </c>
      <c r="P542" s="254" t="s">
        <v>151</v>
      </c>
      <c r="Q542" s="254" t="s">
        <v>152</v>
      </c>
      <c r="R542" s="255" t="s">
        <v>150</v>
      </c>
      <c r="S542" s="254" t="s">
        <v>151</v>
      </c>
      <c r="T542" s="257" t="s">
        <v>152</v>
      </c>
    </row>
    <row r="543" spans="1:20" ht="14" hidden="1" x14ac:dyDescent="0.15">
      <c r="A543" s="35">
        <v>18</v>
      </c>
      <c r="B543" s="37" t="s">
        <v>95</v>
      </c>
      <c r="C543" s="38"/>
      <c r="D543" s="38"/>
      <c r="E543" s="38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</row>
    <row r="544" spans="1:20" ht="15" hidden="1" thickBot="1" x14ac:dyDescent="0.2">
      <c r="A544" s="47">
        <v>50</v>
      </c>
      <c r="B544" s="48" t="s">
        <v>3</v>
      </c>
      <c r="C544" s="38"/>
      <c r="D544" s="38"/>
      <c r="E544" s="38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</row>
    <row r="545" spans="1:20" hidden="1" x14ac:dyDescent="0.15">
      <c r="A545" s="35"/>
      <c r="T545" s="54"/>
    </row>
    <row r="546" spans="1:20" ht="18" hidden="1" x14ac:dyDescent="0.2">
      <c r="A546" s="466" t="s">
        <v>100</v>
      </c>
      <c r="B546" s="467"/>
      <c r="C546" s="467"/>
      <c r="D546" s="467"/>
      <c r="E546" s="467"/>
      <c r="F546" s="467"/>
      <c r="G546" s="467"/>
      <c r="H546" s="467"/>
      <c r="I546" s="467"/>
      <c r="J546" s="467"/>
      <c r="K546" s="467"/>
      <c r="L546" s="467"/>
      <c r="M546" s="467"/>
      <c r="N546" s="467"/>
      <c r="O546" s="467"/>
      <c r="P546" s="467"/>
      <c r="Q546" s="467"/>
      <c r="R546" s="467"/>
      <c r="S546" s="467"/>
      <c r="T546" s="468"/>
    </row>
    <row r="547" spans="1:20" hidden="1" x14ac:dyDescent="0.15">
      <c r="A547" s="461" t="s">
        <v>0</v>
      </c>
      <c r="B547" s="462"/>
      <c r="C547" s="462"/>
      <c r="D547" s="462"/>
      <c r="E547" s="462"/>
      <c r="F547" s="462"/>
      <c r="G547" s="462"/>
      <c r="H547" s="254"/>
      <c r="T547" s="54"/>
    </row>
    <row r="548" spans="1:20" hidden="1" x14ac:dyDescent="0.15">
      <c r="A548" s="35" t="s">
        <v>2</v>
      </c>
      <c r="B548" s="36" t="s">
        <v>2</v>
      </c>
      <c r="C548" s="469" t="s">
        <v>144</v>
      </c>
      <c r="D548" s="462"/>
      <c r="E548" s="470"/>
      <c r="F548" s="462" t="s">
        <v>145</v>
      </c>
      <c r="G548" s="462"/>
      <c r="H548" s="470"/>
      <c r="I548" s="462" t="s">
        <v>146</v>
      </c>
      <c r="J548" s="462"/>
      <c r="K548" s="470"/>
      <c r="L548" s="462" t="s">
        <v>147</v>
      </c>
      <c r="M548" s="462"/>
      <c r="N548" s="470"/>
      <c r="O548" s="462" t="s">
        <v>148</v>
      </c>
      <c r="P548" s="462"/>
      <c r="Q548" s="470"/>
      <c r="R548" s="462" t="s">
        <v>149</v>
      </c>
      <c r="S548" s="462"/>
      <c r="T548" s="471"/>
    </row>
    <row r="549" spans="1:20" hidden="1" x14ac:dyDescent="0.15">
      <c r="A549" s="35"/>
      <c r="B549" s="36"/>
      <c r="C549" s="255" t="s">
        <v>150</v>
      </c>
      <c r="D549" s="254" t="s">
        <v>151</v>
      </c>
      <c r="E549" s="256" t="s">
        <v>152</v>
      </c>
      <c r="F549" s="254" t="s">
        <v>150</v>
      </c>
      <c r="G549" s="254" t="s">
        <v>151</v>
      </c>
      <c r="H549" s="256" t="s">
        <v>152</v>
      </c>
      <c r="I549" s="254" t="s">
        <v>150</v>
      </c>
      <c r="J549" s="254" t="s">
        <v>151</v>
      </c>
      <c r="K549" s="256" t="s">
        <v>152</v>
      </c>
      <c r="L549" s="254" t="s">
        <v>150</v>
      </c>
      <c r="M549" s="254" t="s">
        <v>151</v>
      </c>
      <c r="N549" s="256" t="s">
        <v>152</v>
      </c>
      <c r="O549" s="254" t="s">
        <v>150</v>
      </c>
      <c r="P549" s="254" t="s">
        <v>151</v>
      </c>
      <c r="Q549" s="256" t="s">
        <v>152</v>
      </c>
      <c r="R549" s="254" t="s">
        <v>150</v>
      </c>
      <c r="S549" s="254" t="s">
        <v>151</v>
      </c>
      <c r="T549" s="257" t="s">
        <v>152</v>
      </c>
    </row>
    <row r="550" spans="1:20" hidden="1" x14ac:dyDescent="0.15">
      <c r="A550" s="35">
        <v>18</v>
      </c>
      <c r="B550" s="37" t="s">
        <v>153</v>
      </c>
      <c r="C550" s="55">
        <f t="shared" ref="C550:T551" si="16">+C543*$L$2</f>
        <v>0</v>
      </c>
      <c r="D550" s="43">
        <f t="shared" si="16"/>
        <v>0</v>
      </c>
      <c r="E550" s="44">
        <f t="shared" si="16"/>
        <v>0</v>
      </c>
      <c r="F550" s="43">
        <f t="shared" si="16"/>
        <v>0</v>
      </c>
      <c r="G550" s="43">
        <f t="shared" si="16"/>
        <v>0</v>
      </c>
      <c r="H550" s="44">
        <f t="shared" si="16"/>
        <v>0</v>
      </c>
      <c r="I550" s="43">
        <f t="shared" si="16"/>
        <v>0</v>
      </c>
      <c r="J550" s="43">
        <f t="shared" si="16"/>
        <v>0</v>
      </c>
      <c r="K550" s="44">
        <f t="shared" si="16"/>
        <v>0</v>
      </c>
      <c r="L550" s="43">
        <f t="shared" si="16"/>
        <v>0</v>
      </c>
      <c r="M550" s="43">
        <f t="shared" si="16"/>
        <v>0</v>
      </c>
      <c r="N550" s="44">
        <f t="shared" si="16"/>
        <v>0</v>
      </c>
      <c r="O550" s="43">
        <f t="shared" si="16"/>
        <v>0</v>
      </c>
      <c r="P550" s="43">
        <f t="shared" si="16"/>
        <v>0</v>
      </c>
      <c r="Q550" s="44">
        <f t="shared" si="16"/>
        <v>0</v>
      </c>
      <c r="R550" s="43">
        <f t="shared" si="16"/>
        <v>0</v>
      </c>
      <c r="S550" s="43">
        <f t="shared" si="16"/>
        <v>0</v>
      </c>
      <c r="T550" s="46">
        <f t="shared" si="16"/>
        <v>0</v>
      </c>
    </row>
    <row r="551" spans="1:20" ht="14" hidden="1" thickBot="1" x14ac:dyDescent="0.2">
      <c r="A551" s="47">
        <v>75</v>
      </c>
      <c r="B551" s="48" t="s">
        <v>3</v>
      </c>
      <c r="C551" s="56">
        <f t="shared" si="16"/>
        <v>0</v>
      </c>
      <c r="D551" s="49">
        <f t="shared" si="16"/>
        <v>0</v>
      </c>
      <c r="E551" s="57">
        <f t="shared" si="16"/>
        <v>0</v>
      </c>
      <c r="F551" s="49">
        <f t="shared" si="16"/>
        <v>0</v>
      </c>
      <c r="G551" s="49">
        <f t="shared" si="16"/>
        <v>0</v>
      </c>
      <c r="H551" s="57">
        <f t="shared" si="16"/>
        <v>0</v>
      </c>
      <c r="I551" s="49">
        <f t="shared" si="16"/>
        <v>0</v>
      </c>
      <c r="J551" s="49">
        <f t="shared" si="16"/>
        <v>0</v>
      </c>
      <c r="K551" s="57">
        <f t="shared" si="16"/>
        <v>0</v>
      </c>
      <c r="L551" s="49">
        <f t="shared" si="16"/>
        <v>0</v>
      </c>
      <c r="M551" s="49">
        <f t="shared" si="16"/>
        <v>0</v>
      </c>
      <c r="N551" s="57">
        <f t="shared" si="16"/>
        <v>0</v>
      </c>
      <c r="O551" s="49">
        <f t="shared" si="16"/>
        <v>0</v>
      </c>
      <c r="P551" s="49">
        <f t="shared" si="16"/>
        <v>0</v>
      </c>
      <c r="Q551" s="57">
        <f t="shared" si="16"/>
        <v>0</v>
      </c>
      <c r="R551" s="49">
        <f t="shared" si="16"/>
        <v>0</v>
      </c>
      <c r="S551" s="49">
        <f t="shared" si="16"/>
        <v>0</v>
      </c>
      <c r="T551" s="50">
        <f t="shared" si="16"/>
        <v>0</v>
      </c>
    </row>
    <row r="554" spans="1:20" ht="14" hidden="1" thickBot="1" x14ac:dyDescent="0.2"/>
    <row r="555" spans="1:20" ht="18" hidden="1" x14ac:dyDescent="0.2">
      <c r="A555" s="463" t="s">
        <v>13</v>
      </c>
      <c r="B555" s="464"/>
      <c r="C555" s="464"/>
      <c r="D555" s="464"/>
      <c r="E555" s="464"/>
      <c r="F555" s="464"/>
      <c r="G555" s="464"/>
      <c r="H555" s="465"/>
    </row>
    <row r="556" spans="1:20" ht="18" hidden="1" x14ac:dyDescent="0.2">
      <c r="A556" s="466" t="s">
        <v>70</v>
      </c>
      <c r="B556" s="467"/>
      <c r="C556" s="467"/>
      <c r="D556" s="467"/>
      <c r="E556" s="467"/>
      <c r="F556" s="467"/>
      <c r="G556" s="467"/>
      <c r="H556" s="468"/>
    </row>
    <row r="557" spans="1:20" hidden="1" x14ac:dyDescent="0.15">
      <c r="A557" s="461" t="s">
        <v>0</v>
      </c>
      <c r="B557" s="462"/>
      <c r="C557" s="462"/>
      <c r="D557" s="462"/>
      <c r="E557" s="462"/>
      <c r="F557" s="462"/>
      <c r="G557" s="462"/>
      <c r="H557" s="257"/>
    </row>
    <row r="558" spans="1:20" ht="14" hidden="1" customHeight="1" x14ac:dyDescent="0.15">
      <c r="A558" s="35" t="s">
        <v>2</v>
      </c>
      <c r="B558" s="36" t="s">
        <v>2</v>
      </c>
      <c r="C558" s="254" t="s">
        <v>14</v>
      </c>
      <c r="D558" s="254" t="s">
        <v>15</v>
      </c>
      <c r="E558" s="254" t="s">
        <v>16</v>
      </c>
      <c r="F558" s="254" t="s">
        <v>17</v>
      </c>
      <c r="G558" s="254" t="s">
        <v>18</v>
      </c>
      <c r="H558" s="257" t="s">
        <v>19</v>
      </c>
    </row>
    <row r="559" spans="1:20" hidden="1" x14ac:dyDescent="0.15">
      <c r="A559" s="35">
        <v>18</v>
      </c>
      <c r="B559" s="37" t="s">
        <v>90</v>
      </c>
      <c r="C559" s="167">
        <f>C475*$L$3</f>
        <v>1183.325</v>
      </c>
      <c r="D559" s="167">
        <f t="shared" ref="D559:H559" si="17">D475*$L$3</f>
        <v>1000.1750000000001</v>
      </c>
      <c r="E559" s="167">
        <f t="shared" si="17"/>
        <v>783.2</v>
      </c>
      <c r="F559" s="167">
        <f t="shared" si="17"/>
        <v>568.70000000000005</v>
      </c>
      <c r="G559" s="167">
        <f t="shared" si="17"/>
        <v>453.75000000000006</v>
      </c>
      <c r="H559" s="167">
        <f t="shared" si="17"/>
        <v>343.20000000000005</v>
      </c>
    </row>
    <row r="560" spans="1:20" hidden="1" x14ac:dyDescent="0.15">
      <c r="A560" s="35">
        <v>25</v>
      </c>
      <c r="B560" s="37" t="s">
        <v>91</v>
      </c>
      <c r="C560" s="167">
        <f t="shared" ref="C560:H560" si="18">C476*$L$3</f>
        <v>1312.575</v>
      </c>
      <c r="D560" s="167">
        <f t="shared" si="18"/>
        <v>1101.375</v>
      </c>
      <c r="E560" s="167">
        <f t="shared" si="18"/>
        <v>884.67500000000007</v>
      </c>
      <c r="F560" s="167">
        <f t="shared" si="18"/>
        <v>633.875</v>
      </c>
      <c r="G560" s="167">
        <f t="shared" si="18"/>
        <v>507.92500000000007</v>
      </c>
      <c r="H560" s="167">
        <f t="shared" si="18"/>
        <v>382.25000000000006</v>
      </c>
    </row>
    <row r="561" spans="1:8" hidden="1" x14ac:dyDescent="0.15">
      <c r="A561" s="35">
        <v>30</v>
      </c>
      <c r="B561" s="37" t="s">
        <v>92</v>
      </c>
      <c r="C561" s="167">
        <f t="shared" ref="C561:H561" si="19">C477*$L$3</f>
        <v>1518.5500000000002</v>
      </c>
      <c r="D561" s="167">
        <f t="shared" si="19"/>
        <v>1263.625</v>
      </c>
      <c r="E561" s="167">
        <f t="shared" si="19"/>
        <v>1040.875</v>
      </c>
      <c r="F561" s="167">
        <f t="shared" si="19"/>
        <v>735.90000000000009</v>
      </c>
      <c r="G561" s="167">
        <f t="shared" si="19"/>
        <v>586.57500000000005</v>
      </c>
      <c r="H561" s="167">
        <f t="shared" si="19"/>
        <v>442.75000000000006</v>
      </c>
    </row>
    <row r="562" spans="1:8" hidden="1" x14ac:dyDescent="0.15">
      <c r="A562" s="35">
        <v>35</v>
      </c>
      <c r="B562" s="37" t="s">
        <v>93</v>
      </c>
      <c r="C562" s="167">
        <f t="shared" ref="C562:H562" si="20">C478*$L$3</f>
        <v>1679.4250000000002</v>
      </c>
      <c r="D562" s="167">
        <f t="shared" si="20"/>
        <v>1392.325</v>
      </c>
      <c r="E562" s="167">
        <f t="shared" si="20"/>
        <v>1163.5250000000001</v>
      </c>
      <c r="F562" s="167">
        <f t="shared" si="20"/>
        <v>819.50000000000011</v>
      </c>
      <c r="G562" s="167">
        <f t="shared" si="20"/>
        <v>652.57500000000005</v>
      </c>
      <c r="H562" s="167">
        <f t="shared" si="20"/>
        <v>491.97500000000002</v>
      </c>
    </row>
    <row r="563" spans="1:8" hidden="1" x14ac:dyDescent="0.15">
      <c r="A563" s="35">
        <v>40</v>
      </c>
      <c r="B563" s="37" t="s">
        <v>94</v>
      </c>
      <c r="C563" s="167">
        <f t="shared" ref="C563:H563" si="21">C479*$L$3</f>
        <v>1893.65</v>
      </c>
      <c r="D563" s="167">
        <f t="shared" si="21"/>
        <v>1563.1000000000001</v>
      </c>
      <c r="E563" s="167">
        <f t="shared" si="21"/>
        <v>1327.9750000000001</v>
      </c>
      <c r="F563" s="167">
        <f t="shared" si="21"/>
        <v>926.2</v>
      </c>
      <c r="G563" s="167">
        <f t="shared" si="21"/>
        <v>740.02500000000009</v>
      </c>
      <c r="H563" s="167">
        <f t="shared" si="21"/>
        <v>555.22500000000002</v>
      </c>
    </row>
    <row r="564" spans="1:8" hidden="1" x14ac:dyDescent="0.15">
      <c r="A564" s="35">
        <v>45</v>
      </c>
      <c r="B564" s="37" t="s">
        <v>95</v>
      </c>
      <c r="C564" s="167">
        <f t="shared" ref="C564:H564" si="22">C480*$L$3</f>
        <v>2195.6000000000004</v>
      </c>
      <c r="D564" s="167">
        <f t="shared" si="22"/>
        <v>1800.9750000000001</v>
      </c>
      <c r="E564" s="167">
        <f t="shared" si="22"/>
        <v>1557.8750000000002</v>
      </c>
      <c r="F564" s="167">
        <f t="shared" si="22"/>
        <v>1080.2</v>
      </c>
      <c r="G564" s="167">
        <f t="shared" si="22"/>
        <v>860.2</v>
      </c>
      <c r="H564" s="167">
        <f t="shared" si="22"/>
        <v>645.97500000000002</v>
      </c>
    </row>
    <row r="565" spans="1:8" hidden="1" x14ac:dyDescent="0.15">
      <c r="A565" s="35">
        <v>50</v>
      </c>
      <c r="B565" s="37" t="s">
        <v>96</v>
      </c>
      <c r="C565" s="167">
        <f t="shared" ref="C565:H565" si="23">C481*$L$3</f>
        <v>2404.0500000000002</v>
      </c>
      <c r="D565" s="167">
        <f t="shared" si="23"/>
        <v>1963.2250000000001</v>
      </c>
      <c r="E565" s="167">
        <f t="shared" si="23"/>
        <v>1715.7250000000001</v>
      </c>
      <c r="F565" s="167">
        <f t="shared" si="23"/>
        <v>1183.325</v>
      </c>
      <c r="G565" s="167">
        <f t="shared" si="23"/>
        <v>943.80000000000007</v>
      </c>
      <c r="H565" s="167">
        <f t="shared" si="23"/>
        <v>706.47500000000002</v>
      </c>
    </row>
    <row r="566" spans="1:8" hidden="1" x14ac:dyDescent="0.15">
      <c r="A566" s="35">
        <v>55</v>
      </c>
      <c r="B566" s="37" t="s">
        <v>97</v>
      </c>
      <c r="C566" s="167">
        <f t="shared" ref="C566:H566" si="24">C482*$L$3</f>
        <v>2841.3</v>
      </c>
      <c r="D566" s="167">
        <f t="shared" si="24"/>
        <v>2308.9</v>
      </c>
      <c r="E566" s="167">
        <f t="shared" si="24"/>
        <v>2049.3000000000002</v>
      </c>
      <c r="F566" s="167">
        <f t="shared" si="24"/>
        <v>1403.875</v>
      </c>
      <c r="G566" s="167">
        <f t="shared" si="24"/>
        <v>1121.1750000000002</v>
      </c>
      <c r="H566" s="167">
        <f t="shared" si="24"/>
        <v>836.27500000000009</v>
      </c>
    </row>
    <row r="567" spans="1:8" hidden="1" x14ac:dyDescent="0.15">
      <c r="A567" s="35">
        <v>60</v>
      </c>
      <c r="B567" s="37"/>
      <c r="C567" s="167">
        <f t="shared" ref="C567:H567" si="25">C483*$L$3</f>
        <v>2995.5750000000003</v>
      </c>
      <c r="D567" s="167">
        <f t="shared" si="25"/>
        <v>2417.25</v>
      </c>
      <c r="E567" s="167">
        <f t="shared" si="25"/>
        <v>2190.375</v>
      </c>
      <c r="F567" s="167">
        <f t="shared" si="25"/>
        <v>1487.7500000000002</v>
      </c>
      <c r="G567" s="167">
        <f t="shared" si="25"/>
        <v>1185.25</v>
      </c>
      <c r="H567" s="167">
        <f t="shared" si="25"/>
        <v>885.22500000000002</v>
      </c>
    </row>
    <row r="568" spans="1:8" hidden="1" x14ac:dyDescent="0.15">
      <c r="A568" s="35">
        <v>61</v>
      </c>
      <c r="B568" s="37"/>
      <c r="C568" s="167">
        <f t="shared" ref="C568:H568" si="26">C484*$L$3</f>
        <v>3371.7750000000001</v>
      </c>
      <c r="D568" s="167">
        <f t="shared" si="26"/>
        <v>2723.3250000000003</v>
      </c>
      <c r="E568" s="167">
        <f t="shared" si="26"/>
        <v>2464</v>
      </c>
      <c r="F568" s="167">
        <f t="shared" si="26"/>
        <v>1675.575</v>
      </c>
      <c r="G568" s="167">
        <f t="shared" si="26"/>
        <v>1335.95</v>
      </c>
      <c r="H568" s="167">
        <f t="shared" si="26"/>
        <v>999.07500000000005</v>
      </c>
    </row>
    <row r="569" spans="1:8" hidden="1" x14ac:dyDescent="0.15">
      <c r="A569" s="35">
        <v>62</v>
      </c>
      <c r="B569" s="37"/>
      <c r="C569" s="167">
        <f t="shared" ref="C569:H569" si="27">C485*$L$3</f>
        <v>3750.7250000000004</v>
      </c>
      <c r="D569" s="167">
        <f t="shared" si="27"/>
        <v>3027.4750000000004</v>
      </c>
      <c r="E569" s="167">
        <f t="shared" si="27"/>
        <v>2740.375</v>
      </c>
      <c r="F569" s="167">
        <f t="shared" si="27"/>
        <v>1863.4</v>
      </c>
      <c r="G569" s="167">
        <f t="shared" si="27"/>
        <v>1486.1000000000001</v>
      </c>
      <c r="H569" s="167">
        <f t="shared" si="27"/>
        <v>1112.375</v>
      </c>
    </row>
    <row r="570" spans="1:8" hidden="1" x14ac:dyDescent="0.15">
      <c r="A570" s="35">
        <v>63</v>
      </c>
      <c r="B570" s="37"/>
      <c r="C570" s="167">
        <f t="shared" ref="C570:H570" si="28">C486*$L$3</f>
        <v>4125.8250000000007</v>
      </c>
      <c r="D570" s="167">
        <f t="shared" si="28"/>
        <v>3331.6250000000005</v>
      </c>
      <c r="E570" s="167">
        <f t="shared" si="28"/>
        <v>3015.1000000000004</v>
      </c>
      <c r="F570" s="167">
        <f t="shared" si="28"/>
        <v>2052.3250000000003</v>
      </c>
      <c r="G570" s="167">
        <f t="shared" si="28"/>
        <v>1635.7</v>
      </c>
      <c r="H570" s="167">
        <f t="shared" si="28"/>
        <v>1223.75</v>
      </c>
    </row>
    <row r="571" spans="1:8" hidden="1" x14ac:dyDescent="0.15">
      <c r="A571" s="35">
        <v>64</v>
      </c>
      <c r="B571" s="37"/>
      <c r="C571" s="167">
        <f t="shared" ref="C571:H571" si="29">C487*$L$3</f>
        <v>4502.0250000000005</v>
      </c>
      <c r="D571" s="167">
        <f t="shared" si="29"/>
        <v>3637.7000000000003</v>
      </c>
      <c r="E571" s="167">
        <f t="shared" si="29"/>
        <v>3290.65</v>
      </c>
      <c r="F571" s="167">
        <f t="shared" si="29"/>
        <v>2239.0500000000002</v>
      </c>
      <c r="G571" s="167">
        <f t="shared" si="29"/>
        <v>1785.8500000000001</v>
      </c>
      <c r="H571" s="167">
        <f t="shared" si="29"/>
        <v>1335.95</v>
      </c>
    </row>
    <row r="572" spans="1:8" hidden="1" x14ac:dyDescent="0.15">
      <c r="A572" s="35">
        <v>65</v>
      </c>
      <c r="B572" s="37"/>
      <c r="C572" s="167">
        <f t="shared" ref="C572:H572" si="30">C488*$L$3</f>
        <v>4520.7250000000004</v>
      </c>
      <c r="D572" s="167">
        <f t="shared" si="30"/>
        <v>3640.4500000000003</v>
      </c>
      <c r="E572" s="167">
        <f t="shared" si="30"/>
        <v>3323.65</v>
      </c>
      <c r="F572" s="167">
        <f t="shared" si="30"/>
        <v>2252.25</v>
      </c>
      <c r="G572" s="167">
        <f t="shared" si="30"/>
        <v>1796.0250000000001</v>
      </c>
      <c r="H572" s="167">
        <f t="shared" si="30"/>
        <v>1341.1750000000002</v>
      </c>
    </row>
    <row r="573" spans="1:8" hidden="1" x14ac:dyDescent="0.15">
      <c r="A573" s="35">
        <v>66</v>
      </c>
      <c r="B573" s="37"/>
      <c r="C573" s="167">
        <f t="shared" ref="C573:H573" si="31">C489*$L$3</f>
        <v>4538.6000000000004</v>
      </c>
      <c r="D573" s="167">
        <f t="shared" si="31"/>
        <v>3644.3</v>
      </c>
      <c r="E573" s="167">
        <f t="shared" si="31"/>
        <v>3352.5250000000001</v>
      </c>
      <c r="F573" s="167">
        <f t="shared" si="31"/>
        <v>2266.8250000000003</v>
      </c>
      <c r="G573" s="167">
        <f t="shared" si="31"/>
        <v>1804.5500000000002</v>
      </c>
      <c r="H573" s="167">
        <f t="shared" si="31"/>
        <v>1343.65</v>
      </c>
    </row>
    <row r="574" spans="1:8" hidden="1" x14ac:dyDescent="0.15">
      <c r="A574" s="35">
        <v>67</v>
      </c>
      <c r="B574" s="37"/>
      <c r="C574" s="167">
        <f t="shared" ref="C574:H574" si="32">C490*$L$3</f>
        <v>5045.4250000000002</v>
      </c>
      <c r="D574" s="167">
        <f t="shared" si="32"/>
        <v>4049.6500000000005</v>
      </c>
      <c r="E574" s="167">
        <f t="shared" si="32"/>
        <v>3727.6250000000005</v>
      </c>
      <c r="F574" s="167">
        <f t="shared" si="32"/>
        <v>2520.1000000000004</v>
      </c>
      <c r="G574" s="167">
        <f t="shared" si="32"/>
        <v>2008.0500000000002</v>
      </c>
      <c r="H574" s="167">
        <f t="shared" si="32"/>
        <v>1495.7250000000001</v>
      </c>
    </row>
    <row r="575" spans="1:8" hidden="1" x14ac:dyDescent="0.15">
      <c r="A575" s="35">
        <v>68</v>
      </c>
      <c r="B575" s="37"/>
      <c r="C575" s="167">
        <f t="shared" ref="C575:H575" si="33">C491*$L$3</f>
        <v>5552.8</v>
      </c>
      <c r="D575" s="167">
        <f t="shared" si="33"/>
        <v>4459.6750000000002</v>
      </c>
      <c r="E575" s="167">
        <f t="shared" si="33"/>
        <v>4102.1750000000002</v>
      </c>
      <c r="F575" s="167">
        <f t="shared" si="33"/>
        <v>2771.4500000000003</v>
      </c>
      <c r="G575" s="167">
        <f t="shared" si="33"/>
        <v>2209.625</v>
      </c>
      <c r="H575" s="167">
        <f t="shared" si="33"/>
        <v>1647.5250000000001</v>
      </c>
    </row>
    <row r="576" spans="1:8" hidden="1" x14ac:dyDescent="0.15">
      <c r="A576" s="35">
        <v>69</v>
      </c>
      <c r="B576" s="37"/>
      <c r="C576" s="167">
        <f t="shared" ref="C576:H576" si="34">C492*$L$3</f>
        <v>5805.2500000000009</v>
      </c>
      <c r="D576" s="167">
        <f t="shared" si="34"/>
        <v>4659.6000000000004</v>
      </c>
      <c r="E576" s="167">
        <f t="shared" si="34"/>
        <v>4289.7250000000004</v>
      </c>
      <c r="F576" s="167">
        <f t="shared" si="34"/>
        <v>2899.6000000000004</v>
      </c>
      <c r="G576" s="167">
        <f t="shared" si="34"/>
        <v>2307.8000000000002</v>
      </c>
      <c r="H576" s="167">
        <f t="shared" si="34"/>
        <v>1723.9750000000001</v>
      </c>
    </row>
    <row r="577" spans="1:8" hidden="1" x14ac:dyDescent="0.15">
      <c r="A577" s="35">
        <v>70</v>
      </c>
      <c r="B577" s="37"/>
      <c r="C577" s="167">
        <f t="shared" ref="C577:H577" si="35">C493*$L$3</f>
        <v>5846.5000000000009</v>
      </c>
      <c r="D577" s="167">
        <f t="shared" si="35"/>
        <v>4670.3250000000007</v>
      </c>
      <c r="E577" s="167">
        <f t="shared" si="35"/>
        <v>4362.875</v>
      </c>
      <c r="F577" s="167">
        <f t="shared" si="35"/>
        <v>2930.6750000000002</v>
      </c>
      <c r="G577" s="167">
        <f t="shared" si="35"/>
        <v>2333.1000000000004</v>
      </c>
      <c r="H577" s="167">
        <f t="shared" si="35"/>
        <v>1732.7750000000001</v>
      </c>
    </row>
    <row r="578" spans="1:8" hidden="1" x14ac:dyDescent="0.15">
      <c r="A578" s="35">
        <v>71</v>
      </c>
      <c r="B578" s="37"/>
      <c r="C578" s="167">
        <f t="shared" ref="C578:H578" si="36">C494*$L$3</f>
        <v>6579.6500000000005</v>
      </c>
      <c r="D578" s="167">
        <f t="shared" si="36"/>
        <v>5255.25</v>
      </c>
      <c r="E578" s="167">
        <f t="shared" si="36"/>
        <v>4908.4750000000004</v>
      </c>
      <c r="F578" s="167">
        <f t="shared" si="36"/>
        <v>3297.8</v>
      </c>
      <c r="G578" s="167">
        <f t="shared" si="36"/>
        <v>2625.4250000000002</v>
      </c>
      <c r="H578" s="167">
        <f t="shared" si="36"/>
        <v>1950.3000000000002</v>
      </c>
    </row>
    <row r="579" spans="1:8" hidden="1" x14ac:dyDescent="0.15">
      <c r="A579" s="35">
        <v>72</v>
      </c>
      <c r="B579" s="37"/>
      <c r="C579" s="167">
        <f t="shared" ref="C579:H579" si="37">C495*$L$3</f>
        <v>7311.9750000000004</v>
      </c>
      <c r="D579" s="167">
        <f t="shared" si="37"/>
        <v>5841.0000000000009</v>
      </c>
      <c r="E579" s="167">
        <f t="shared" si="37"/>
        <v>5458.2000000000007</v>
      </c>
      <c r="F579" s="167">
        <f t="shared" si="37"/>
        <v>3665.7500000000005</v>
      </c>
      <c r="G579" s="167">
        <f t="shared" si="37"/>
        <v>2918.0250000000001</v>
      </c>
      <c r="H579" s="167">
        <f t="shared" si="37"/>
        <v>2169.4750000000004</v>
      </c>
    </row>
    <row r="580" spans="1:8" hidden="1" x14ac:dyDescent="0.15">
      <c r="A580" s="35">
        <v>73</v>
      </c>
      <c r="B580" s="37"/>
      <c r="C580" s="167">
        <f t="shared" ref="C580:H580" si="38">C496*$L$3</f>
        <v>8045.6750000000011</v>
      </c>
      <c r="D580" s="167">
        <f t="shared" si="38"/>
        <v>6430.8750000000009</v>
      </c>
      <c r="E580" s="167">
        <f t="shared" si="38"/>
        <v>6004.9000000000005</v>
      </c>
      <c r="F580" s="167">
        <f t="shared" si="38"/>
        <v>4033.9750000000004</v>
      </c>
      <c r="G580" s="167">
        <f t="shared" si="38"/>
        <v>3212.2750000000001</v>
      </c>
      <c r="H580" s="167">
        <f t="shared" si="38"/>
        <v>2387</v>
      </c>
    </row>
    <row r="581" spans="1:8" hidden="1" x14ac:dyDescent="0.15">
      <c r="A581" s="35">
        <v>74</v>
      </c>
      <c r="B581" s="37"/>
      <c r="C581" s="167">
        <f t="shared" ref="C581:H581" si="39">C497*$L$3</f>
        <v>8778.2750000000015</v>
      </c>
      <c r="D581" s="167">
        <f t="shared" si="39"/>
        <v>7015.2500000000009</v>
      </c>
      <c r="E581" s="167">
        <f t="shared" si="39"/>
        <v>6553.5250000000005</v>
      </c>
      <c r="F581" s="167">
        <f t="shared" si="39"/>
        <v>4401.6500000000005</v>
      </c>
      <c r="G581" s="167">
        <f t="shared" si="39"/>
        <v>3505.15</v>
      </c>
      <c r="H581" s="167">
        <f t="shared" si="39"/>
        <v>2605.9</v>
      </c>
    </row>
    <row r="582" spans="1:8" hidden="1" x14ac:dyDescent="0.15">
      <c r="A582" s="35">
        <v>75</v>
      </c>
      <c r="B582" s="37" t="s">
        <v>3</v>
      </c>
      <c r="C582" s="167">
        <f t="shared" ref="C582:H582" si="40">C498*$L$3</f>
        <v>9589.25</v>
      </c>
      <c r="D582" s="167">
        <f t="shared" si="40"/>
        <v>7646.9250000000002</v>
      </c>
      <c r="E582" s="167">
        <f t="shared" si="40"/>
        <v>7186.5750000000007</v>
      </c>
      <c r="F582" s="167">
        <f t="shared" si="40"/>
        <v>4815.8</v>
      </c>
      <c r="G582" s="167">
        <f t="shared" si="40"/>
        <v>3835.4250000000002</v>
      </c>
      <c r="H582" s="167">
        <f t="shared" si="40"/>
        <v>2848.1750000000002</v>
      </c>
    </row>
    <row r="583" spans="1:8" hidden="1" x14ac:dyDescent="0.15">
      <c r="A583" s="35">
        <v>1</v>
      </c>
      <c r="B583" s="37" t="s">
        <v>4</v>
      </c>
      <c r="C583" s="167">
        <f t="shared" ref="C583:H583" si="41">C499*$L$3</f>
        <v>539.27500000000009</v>
      </c>
      <c r="D583" s="167">
        <f t="shared" si="41"/>
        <v>485.65000000000003</v>
      </c>
      <c r="E583" s="167">
        <f t="shared" si="41"/>
        <v>287.10000000000002</v>
      </c>
      <c r="F583" s="167">
        <f t="shared" si="41"/>
        <v>232.10000000000002</v>
      </c>
      <c r="G583" s="167">
        <f t="shared" si="41"/>
        <v>184.8</v>
      </c>
      <c r="H583" s="167">
        <f t="shared" si="41"/>
        <v>136.67500000000001</v>
      </c>
    </row>
    <row r="584" spans="1:8" hidden="1" x14ac:dyDescent="0.15">
      <c r="A584" s="35">
        <v>2</v>
      </c>
      <c r="B584" s="37" t="s">
        <v>1</v>
      </c>
      <c r="C584" s="167">
        <f t="shared" ref="C584:H584" si="42">C500*$L$3</f>
        <v>885.22500000000002</v>
      </c>
      <c r="D584" s="167">
        <f t="shared" si="42"/>
        <v>819.22500000000002</v>
      </c>
      <c r="E584" s="167">
        <f t="shared" si="42"/>
        <v>426.8</v>
      </c>
      <c r="F584" s="167">
        <f t="shared" si="42"/>
        <v>363.55</v>
      </c>
      <c r="G584" s="167">
        <f t="shared" si="42"/>
        <v>289.57500000000005</v>
      </c>
      <c r="H584" s="167">
        <f t="shared" si="42"/>
        <v>214.50000000000003</v>
      </c>
    </row>
    <row r="585" spans="1:8" hidden="1" x14ac:dyDescent="0.15">
      <c r="A585" s="35">
        <v>3</v>
      </c>
      <c r="B585" s="37" t="s">
        <v>5</v>
      </c>
      <c r="C585" s="167">
        <f t="shared" ref="C585:H585" si="43">C501*$L$3</f>
        <v>1295.5250000000001</v>
      </c>
      <c r="D585" s="167">
        <f t="shared" si="43"/>
        <v>1199.825</v>
      </c>
      <c r="E585" s="167">
        <f t="shared" si="43"/>
        <v>612.70000000000005</v>
      </c>
      <c r="F585" s="167">
        <f t="shared" si="43"/>
        <v>528</v>
      </c>
      <c r="G585" s="167">
        <f t="shared" si="43"/>
        <v>420.47500000000002</v>
      </c>
      <c r="H585" s="167">
        <f t="shared" si="43"/>
        <v>309.92500000000001</v>
      </c>
    </row>
    <row r="586" spans="1:8" hidden="1" x14ac:dyDescent="0.15">
      <c r="A586" s="35">
        <v>1</v>
      </c>
      <c r="B586" s="37" t="s">
        <v>98</v>
      </c>
      <c r="C586" s="43">
        <v>61.875</v>
      </c>
      <c r="D586" s="43">
        <v>61.875</v>
      </c>
      <c r="E586" s="43">
        <v>61.875</v>
      </c>
      <c r="F586" s="43">
        <v>61.875</v>
      </c>
      <c r="G586" s="43">
        <v>61.875</v>
      </c>
      <c r="H586" s="43">
        <v>61.875</v>
      </c>
    </row>
    <row r="587" spans="1:8" hidden="1" x14ac:dyDescent="0.15">
      <c r="A587" s="35">
        <v>1</v>
      </c>
      <c r="B587" s="37" t="s">
        <v>99</v>
      </c>
      <c r="C587" s="43">
        <v>82.5</v>
      </c>
      <c r="D587" s="43">
        <v>82.5</v>
      </c>
      <c r="E587" s="43">
        <v>82.5</v>
      </c>
      <c r="F587" s="43">
        <v>82.5</v>
      </c>
      <c r="G587" s="43">
        <v>82.5</v>
      </c>
      <c r="H587" s="43">
        <v>82.5</v>
      </c>
    </row>
    <row r="589" spans="1:8" ht="14" hidden="1" thickBot="1" x14ac:dyDescent="0.2"/>
    <row r="590" spans="1:8" ht="18" hidden="1" x14ac:dyDescent="0.2">
      <c r="A590" s="463" t="s">
        <v>13</v>
      </c>
      <c r="B590" s="464"/>
      <c r="C590" s="464"/>
      <c r="D590" s="464"/>
      <c r="E590" s="464"/>
      <c r="F590" s="464"/>
      <c r="G590" s="464"/>
      <c r="H590" s="465"/>
    </row>
    <row r="591" spans="1:8" ht="18" hidden="1" x14ac:dyDescent="0.2">
      <c r="A591" s="466" t="s">
        <v>36</v>
      </c>
      <c r="B591" s="467"/>
      <c r="C591" s="467"/>
      <c r="D591" s="467"/>
      <c r="E591" s="467"/>
      <c r="F591" s="467"/>
      <c r="G591" s="467"/>
      <c r="H591" s="468"/>
    </row>
    <row r="592" spans="1:8" hidden="1" x14ac:dyDescent="0.15">
      <c r="A592" s="461" t="s">
        <v>0</v>
      </c>
      <c r="B592" s="462"/>
      <c r="C592" s="462"/>
      <c r="D592" s="462"/>
      <c r="E592" s="462"/>
      <c r="F592" s="462"/>
      <c r="G592" s="462"/>
      <c r="H592" s="257"/>
    </row>
    <row r="593" spans="1:8" hidden="1" x14ac:dyDescent="0.15">
      <c r="A593" s="35" t="s">
        <v>2</v>
      </c>
      <c r="B593" s="36" t="s">
        <v>2</v>
      </c>
      <c r="C593" s="254" t="s">
        <v>14</v>
      </c>
      <c r="D593" s="254" t="s">
        <v>15</v>
      </c>
      <c r="E593" s="254" t="s">
        <v>16</v>
      </c>
      <c r="F593" s="254" t="s">
        <v>17</v>
      </c>
      <c r="G593" s="254" t="s">
        <v>18</v>
      </c>
      <c r="H593" s="257" t="s">
        <v>19</v>
      </c>
    </row>
    <row r="594" spans="1:8" hidden="1" x14ac:dyDescent="0.15">
      <c r="A594" s="35">
        <v>18</v>
      </c>
      <c r="B594" s="37" t="s">
        <v>90</v>
      </c>
      <c r="C594" s="167">
        <f>C475*$L$4</f>
        <v>401.61331899000004</v>
      </c>
      <c r="D594" s="167">
        <f t="shared" ref="D594:H594" si="44">D475*$L$4</f>
        <v>339.45332121000001</v>
      </c>
      <c r="E594" s="167">
        <f t="shared" si="44"/>
        <v>265.81332384000001</v>
      </c>
      <c r="F594" s="167">
        <f t="shared" si="44"/>
        <v>193.01332644000001</v>
      </c>
      <c r="G594" s="167">
        <f t="shared" si="44"/>
        <v>153.99999450000001</v>
      </c>
      <c r="H594" s="167">
        <f t="shared" si="44"/>
        <v>116.47999584</v>
      </c>
    </row>
    <row r="595" spans="1:8" hidden="1" x14ac:dyDescent="0.15">
      <c r="A595" s="35">
        <v>25</v>
      </c>
      <c r="B595" s="37" t="s">
        <v>91</v>
      </c>
      <c r="C595" s="167">
        <f t="shared" ref="C595:H595" si="45">C476*$L$4</f>
        <v>445.47998409000002</v>
      </c>
      <c r="D595" s="167">
        <f t="shared" si="45"/>
        <v>373.79998665000005</v>
      </c>
      <c r="E595" s="167">
        <f t="shared" si="45"/>
        <v>300.25332261</v>
      </c>
      <c r="F595" s="167">
        <f t="shared" si="45"/>
        <v>215.13332565000002</v>
      </c>
      <c r="G595" s="167">
        <f t="shared" si="45"/>
        <v>172.38666051000001</v>
      </c>
      <c r="H595" s="167">
        <f t="shared" si="45"/>
        <v>129.73332870000002</v>
      </c>
    </row>
    <row r="596" spans="1:8" hidden="1" x14ac:dyDescent="0.15">
      <c r="A596" s="35">
        <v>30</v>
      </c>
      <c r="B596" s="37" t="s">
        <v>92</v>
      </c>
      <c r="C596" s="167">
        <f t="shared" ref="C596:H596" si="46">C477*$L$4</f>
        <v>515.38664826000002</v>
      </c>
      <c r="D596" s="167">
        <f t="shared" si="46"/>
        <v>428.86665135000004</v>
      </c>
      <c r="E596" s="167">
        <f t="shared" si="46"/>
        <v>353.26665405</v>
      </c>
      <c r="F596" s="167">
        <f t="shared" si="46"/>
        <v>249.75999108000002</v>
      </c>
      <c r="G596" s="167">
        <f t="shared" si="46"/>
        <v>199.07999289</v>
      </c>
      <c r="H596" s="167">
        <f t="shared" si="46"/>
        <v>150.26666130000001</v>
      </c>
    </row>
    <row r="597" spans="1:8" hidden="1" x14ac:dyDescent="0.15">
      <c r="A597" s="35">
        <v>35</v>
      </c>
      <c r="B597" s="37" t="s">
        <v>93</v>
      </c>
      <c r="C597" s="167">
        <f t="shared" ref="C597:H597" si="47">C478*$L$4</f>
        <v>569.98664631000008</v>
      </c>
      <c r="D597" s="167">
        <f t="shared" si="47"/>
        <v>472.54664979</v>
      </c>
      <c r="E597" s="167">
        <f t="shared" si="47"/>
        <v>394.89331923000003</v>
      </c>
      <c r="F597" s="167">
        <f t="shared" si="47"/>
        <v>278.13332339999999</v>
      </c>
      <c r="G597" s="167">
        <f t="shared" si="47"/>
        <v>221.47999209000002</v>
      </c>
      <c r="H597" s="167">
        <f t="shared" si="47"/>
        <v>166.97332737000002</v>
      </c>
    </row>
    <row r="598" spans="1:8" hidden="1" x14ac:dyDescent="0.15">
      <c r="A598" s="35">
        <v>40</v>
      </c>
      <c r="B598" s="37" t="s">
        <v>94</v>
      </c>
      <c r="C598" s="167">
        <f t="shared" ref="C598:H598" si="48">C479*$L$4</f>
        <v>642.69331038000007</v>
      </c>
      <c r="D598" s="167">
        <f t="shared" si="48"/>
        <v>530.50664772000005</v>
      </c>
      <c r="E598" s="167">
        <f t="shared" si="48"/>
        <v>450.70665057000002</v>
      </c>
      <c r="F598" s="167">
        <f t="shared" si="48"/>
        <v>314.34665544000001</v>
      </c>
      <c r="G598" s="167">
        <f t="shared" si="48"/>
        <v>251.15999103000001</v>
      </c>
      <c r="H598" s="167">
        <f t="shared" si="48"/>
        <v>188.43999327</v>
      </c>
    </row>
    <row r="599" spans="1:8" hidden="1" x14ac:dyDescent="0.15">
      <c r="A599" s="35">
        <v>45</v>
      </c>
      <c r="B599" s="37" t="s">
        <v>95</v>
      </c>
      <c r="C599" s="167">
        <f t="shared" ref="C599:H599" si="49">C480*$L$4</f>
        <v>745.17330672000003</v>
      </c>
      <c r="D599" s="167">
        <f t="shared" si="49"/>
        <v>611.23997817000009</v>
      </c>
      <c r="E599" s="167">
        <f t="shared" si="49"/>
        <v>528.73331445000008</v>
      </c>
      <c r="F599" s="167">
        <f t="shared" si="49"/>
        <v>366.61332024000001</v>
      </c>
      <c r="G599" s="167">
        <f t="shared" si="49"/>
        <v>291.94665624000004</v>
      </c>
      <c r="H599" s="167">
        <f t="shared" si="49"/>
        <v>219.23999217000002</v>
      </c>
    </row>
    <row r="600" spans="1:8" hidden="1" x14ac:dyDescent="0.15">
      <c r="A600" s="35">
        <v>50</v>
      </c>
      <c r="B600" s="37" t="s">
        <v>96</v>
      </c>
      <c r="C600" s="167">
        <f t="shared" ref="C600:H600" si="50">C481*$L$4</f>
        <v>815.91997086000003</v>
      </c>
      <c r="D600" s="167">
        <f t="shared" si="50"/>
        <v>666.30664287000002</v>
      </c>
      <c r="E600" s="167">
        <f t="shared" si="50"/>
        <v>582.30664587000001</v>
      </c>
      <c r="F600" s="167">
        <f t="shared" si="50"/>
        <v>401.61331899000004</v>
      </c>
      <c r="G600" s="167">
        <f t="shared" si="50"/>
        <v>320.31998856000001</v>
      </c>
      <c r="H600" s="167">
        <f t="shared" si="50"/>
        <v>239.77332477000002</v>
      </c>
    </row>
    <row r="601" spans="1:8" hidden="1" x14ac:dyDescent="0.15">
      <c r="A601" s="35">
        <v>55</v>
      </c>
      <c r="B601" s="37" t="s">
        <v>97</v>
      </c>
      <c r="C601" s="167">
        <f t="shared" ref="C601:H601" si="51">C482*$L$4</f>
        <v>964.31996556000001</v>
      </c>
      <c r="D601" s="167">
        <f t="shared" si="51"/>
        <v>783.62663868000004</v>
      </c>
      <c r="E601" s="167">
        <f t="shared" si="51"/>
        <v>695.51997516000006</v>
      </c>
      <c r="F601" s="167">
        <f t="shared" si="51"/>
        <v>476.46664965000002</v>
      </c>
      <c r="G601" s="167">
        <f t="shared" si="51"/>
        <v>380.51998641</v>
      </c>
      <c r="H601" s="167">
        <f t="shared" si="51"/>
        <v>283.82665653000004</v>
      </c>
    </row>
    <row r="602" spans="1:8" hidden="1" x14ac:dyDescent="0.15">
      <c r="A602" s="35">
        <v>60</v>
      </c>
      <c r="B602" s="37"/>
      <c r="C602" s="167">
        <f t="shared" ref="C602:H602" si="52">C483*$L$4</f>
        <v>1016.67996369</v>
      </c>
      <c r="D602" s="167">
        <f t="shared" si="52"/>
        <v>820.39997070000004</v>
      </c>
      <c r="E602" s="167">
        <f t="shared" si="52"/>
        <v>743.39997345000006</v>
      </c>
      <c r="F602" s="167">
        <f t="shared" si="52"/>
        <v>504.93331530000006</v>
      </c>
      <c r="G602" s="167">
        <f t="shared" si="52"/>
        <v>402.26665230000003</v>
      </c>
      <c r="H602" s="167">
        <f t="shared" si="52"/>
        <v>300.43998927000001</v>
      </c>
    </row>
    <row r="603" spans="1:8" hidden="1" x14ac:dyDescent="0.15">
      <c r="A603" s="35">
        <v>61</v>
      </c>
      <c r="B603" s="37"/>
      <c r="C603" s="167">
        <f t="shared" ref="C603:H603" si="53">C484*$L$4</f>
        <v>1144.3599591300001</v>
      </c>
      <c r="D603" s="167">
        <f t="shared" si="53"/>
        <v>924.27996699000005</v>
      </c>
      <c r="E603" s="167">
        <f t="shared" si="53"/>
        <v>836.26663680000001</v>
      </c>
      <c r="F603" s="167">
        <f t="shared" si="53"/>
        <v>568.67997968999998</v>
      </c>
      <c r="G603" s="167">
        <f t="shared" si="53"/>
        <v>453.41331714</v>
      </c>
      <c r="H603" s="167">
        <f t="shared" si="53"/>
        <v>339.07998789000004</v>
      </c>
    </row>
    <row r="604" spans="1:8" hidden="1" x14ac:dyDescent="0.15">
      <c r="A604" s="35">
        <v>62</v>
      </c>
      <c r="B604" s="37"/>
      <c r="C604" s="167">
        <f t="shared" ref="C604:H604" si="54">C485*$L$4</f>
        <v>1272.9732878700001</v>
      </c>
      <c r="D604" s="167">
        <f t="shared" si="54"/>
        <v>1027.5066299700002</v>
      </c>
      <c r="E604" s="167">
        <f t="shared" si="54"/>
        <v>930.06663345000004</v>
      </c>
      <c r="F604" s="167">
        <f t="shared" si="54"/>
        <v>632.42664408000007</v>
      </c>
      <c r="G604" s="167">
        <f t="shared" si="54"/>
        <v>504.37331532000002</v>
      </c>
      <c r="H604" s="167">
        <f t="shared" si="54"/>
        <v>377.53331985</v>
      </c>
    </row>
    <row r="605" spans="1:8" hidden="1" x14ac:dyDescent="0.15">
      <c r="A605" s="35">
        <v>63</v>
      </c>
      <c r="B605" s="37"/>
      <c r="C605" s="167">
        <f t="shared" ref="C605:H605" si="55">C486*$L$4</f>
        <v>1400.27994999</v>
      </c>
      <c r="D605" s="167">
        <f t="shared" si="55"/>
        <v>1130.7332929500001</v>
      </c>
      <c r="E605" s="167">
        <f t="shared" si="55"/>
        <v>1023.30663012</v>
      </c>
      <c r="F605" s="167">
        <f t="shared" si="55"/>
        <v>696.54664179000008</v>
      </c>
      <c r="G605" s="167">
        <f t="shared" si="55"/>
        <v>555.14664684000002</v>
      </c>
      <c r="H605" s="167">
        <f t="shared" si="55"/>
        <v>415.33331850000002</v>
      </c>
    </row>
    <row r="606" spans="1:8" hidden="1" x14ac:dyDescent="0.15">
      <c r="A606" s="35">
        <v>64</v>
      </c>
      <c r="B606" s="37"/>
      <c r="C606" s="167">
        <f t="shared" ref="C606:H606" si="56">C487*$L$4</f>
        <v>1527.9599454300001</v>
      </c>
      <c r="D606" s="167">
        <f t="shared" si="56"/>
        <v>1234.6132892400001</v>
      </c>
      <c r="E606" s="167">
        <f t="shared" si="56"/>
        <v>1116.82662678</v>
      </c>
      <c r="F606" s="167">
        <f t="shared" si="56"/>
        <v>759.91997286000003</v>
      </c>
      <c r="G606" s="167">
        <f t="shared" si="56"/>
        <v>606.10664502000009</v>
      </c>
      <c r="H606" s="167">
        <f t="shared" si="56"/>
        <v>453.41331714</v>
      </c>
    </row>
    <row r="607" spans="1:8" hidden="1" x14ac:dyDescent="0.15">
      <c r="A607" s="35">
        <v>65</v>
      </c>
      <c r="B607" s="37"/>
      <c r="C607" s="167">
        <f t="shared" ref="C607:H607" si="57">C488*$L$4</f>
        <v>1534.3066118700001</v>
      </c>
      <c r="D607" s="167">
        <f t="shared" si="57"/>
        <v>1235.54662254</v>
      </c>
      <c r="E607" s="167">
        <f t="shared" si="57"/>
        <v>1128.0266263800002</v>
      </c>
      <c r="F607" s="167">
        <f t="shared" si="57"/>
        <v>764.39997270000003</v>
      </c>
      <c r="G607" s="167">
        <f t="shared" si="57"/>
        <v>609.55997823000007</v>
      </c>
      <c r="H607" s="167">
        <f t="shared" si="57"/>
        <v>455.18665041000003</v>
      </c>
    </row>
    <row r="608" spans="1:8" hidden="1" x14ac:dyDescent="0.15">
      <c r="A608" s="35">
        <v>66</v>
      </c>
      <c r="B608" s="37"/>
      <c r="C608" s="167">
        <f t="shared" ref="C608:H608" si="58">C489*$L$4</f>
        <v>1540.3732783200001</v>
      </c>
      <c r="D608" s="167">
        <f t="shared" si="58"/>
        <v>1236.85328916</v>
      </c>
      <c r="E608" s="167">
        <f t="shared" si="58"/>
        <v>1137.8266260300002</v>
      </c>
      <c r="F608" s="167">
        <f t="shared" si="58"/>
        <v>769.34663919000002</v>
      </c>
      <c r="G608" s="167">
        <f t="shared" si="58"/>
        <v>612.45331146000001</v>
      </c>
      <c r="H608" s="167">
        <f t="shared" si="58"/>
        <v>456.02665038000004</v>
      </c>
    </row>
    <row r="609" spans="1:8" hidden="1" x14ac:dyDescent="0.15">
      <c r="A609" s="35">
        <v>67</v>
      </c>
      <c r="B609" s="37"/>
      <c r="C609" s="167">
        <f t="shared" ref="C609:H609" si="59">C490*$L$4</f>
        <v>1712.3866055100002</v>
      </c>
      <c r="D609" s="167">
        <f t="shared" si="59"/>
        <v>1374.4266175800001</v>
      </c>
      <c r="E609" s="167">
        <f t="shared" si="59"/>
        <v>1265.13328815</v>
      </c>
      <c r="F609" s="167">
        <f t="shared" si="59"/>
        <v>855.30663612000001</v>
      </c>
      <c r="G609" s="167">
        <f t="shared" si="59"/>
        <v>681.51997566</v>
      </c>
      <c r="H609" s="167">
        <f t="shared" si="59"/>
        <v>507.63998187000004</v>
      </c>
    </row>
    <row r="610" spans="1:8" hidden="1" x14ac:dyDescent="0.15">
      <c r="A610" s="35">
        <v>68</v>
      </c>
      <c r="B610" s="37"/>
      <c r="C610" s="167">
        <f t="shared" ref="C610:H610" si="60">C491*$L$4</f>
        <v>1884.58659936</v>
      </c>
      <c r="D610" s="167">
        <f t="shared" si="60"/>
        <v>1513.5866126100002</v>
      </c>
      <c r="E610" s="167">
        <f t="shared" si="60"/>
        <v>1392.2532836100002</v>
      </c>
      <c r="F610" s="167">
        <f t="shared" si="60"/>
        <v>940.61329974000012</v>
      </c>
      <c r="G610" s="167">
        <f t="shared" si="60"/>
        <v>749.93330655</v>
      </c>
      <c r="H610" s="167">
        <f t="shared" si="60"/>
        <v>559.15998003000004</v>
      </c>
    </row>
    <row r="611" spans="1:8" hidden="1" x14ac:dyDescent="0.15">
      <c r="A611" s="35">
        <v>69</v>
      </c>
      <c r="B611" s="37"/>
      <c r="C611" s="167">
        <f t="shared" ref="C611:H611" si="61">C492*$L$4</f>
        <v>1970.2665963000002</v>
      </c>
      <c r="D611" s="167">
        <f t="shared" si="61"/>
        <v>1581.43994352</v>
      </c>
      <c r="E611" s="167">
        <f t="shared" si="61"/>
        <v>1455.9066146700002</v>
      </c>
      <c r="F611" s="167">
        <f t="shared" si="61"/>
        <v>984.10663152000006</v>
      </c>
      <c r="G611" s="167">
        <f t="shared" si="61"/>
        <v>783.25330536000001</v>
      </c>
      <c r="H611" s="167">
        <f t="shared" si="61"/>
        <v>585.10664577</v>
      </c>
    </row>
    <row r="612" spans="1:8" hidden="1" x14ac:dyDescent="0.15">
      <c r="A612" s="35">
        <v>70</v>
      </c>
      <c r="B612" s="37"/>
      <c r="C612" s="167">
        <f t="shared" ref="C612:H612" si="62">C493*$L$4</f>
        <v>1984.2665958000002</v>
      </c>
      <c r="D612" s="167">
        <f t="shared" si="62"/>
        <v>1585.0799433900002</v>
      </c>
      <c r="E612" s="167">
        <f t="shared" si="62"/>
        <v>1480.7332804500002</v>
      </c>
      <c r="F612" s="167">
        <f t="shared" si="62"/>
        <v>994.65329781000003</v>
      </c>
      <c r="G612" s="167">
        <f t="shared" si="62"/>
        <v>791.83997172000011</v>
      </c>
      <c r="H612" s="167">
        <f t="shared" si="62"/>
        <v>588.09331233</v>
      </c>
    </row>
    <row r="613" spans="1:8" hidden="1" x14ac:dyDescent="0.15">
      <c r="A613" s="35">
        <v>71</v>
      </c>
      <c r="B613" s="37"/>
      <c r="C613" s="167">
        <f t="shared" ref="C613:H613" si="63">C494*$L$4</f>
        <v>2233.0932535800002</v>
      </c>
      <c r="D613" s="167">
        <f t="shared" si="63"/>
        <v>1783.5999363000001</v>
      </c>
      <c r="E613" s="167">
        <f t="shared" si="63"/>
        <v>1665.9066071700001</v>
      </c>
      <c r="F613" s="167">
        <f t="shared" si="63"/>
        <v>1119.25329336</v>
      </c>
      <c r="G613" s="167">
        <f t="shared" si="63"/>
        <v>891.0533015100001</v>
      </c>
      <c r="H613" s="167">
        <f t="shared" si="63"/>
        <v>661.91997636000008</v>
      </c>
    </row>
    <row r="614" spans="1:8" hidden="1" x14ac:dyDescent="0.15">
      <c r="A614" s="35">
        <v>72</v>
      </c>
      <c r="B614" s="37"/>
      <c r="C614" s="167">
        <f t="shared" ref="C614:H614" si="64">C495*$L$4</f>
        <v>2481.6399113699999</v>
      </c>
      <c r="D614" s="167">
        <f t="shared" si="64"/>
        <v>1982.3999292000001</v>
      </c>
      <c r="E614" s="167">
        <f t="shared" si="64"/>
        <v>1852.4799338400001</v>
      </c>
      <c r="F614" s="167">
        <f t="shared" si="64"/>
        <v>1244.1332889</v>
      </c>
      <c r="G614" s="167">
        <f t="shared" si="64"/>
        <v>990.35996463000004</v>
      </c>
      <c r="H614" s="167">
        <f t="shared" si="64"/>
        <v>736.30664037000008</v>
      </c>
    </row>
    <row r="615" spans="1:8" hidden="1" x14ac:dyDescent="0.15">
      <c r="A615" s="35">
        <v>73</v>
      </c>
      <c r="B615" s="37"/>
      <c r="C615" s="167">
        <f t="shared" ref="C615:H615" si="65">C496*$L$4</f>
        <v>2730.6532358100003</v>
      </c>
      <c r="D615" s="167">
        <f t="shared" si="65"/>
        <v>2182.5999220500003</v>
      </c>
      <c r="E615" s="167">
        <f t="shared" si="65"/>
        <v>2038.0265938800001</v>
      </c>
      <c r="F615" s="167">
        <f t="shared" si="65"/>
        <v>1369.1066177700002</v>
      </c>
      <c r="G615" s="167">
        <f t="shared" si="65"/>
        <v>1090.22662773</v>
      </c>
      <c r="H615" s="167">
        <f t="shared" si="65"/>
        <v>810.13330440000004</v>
      </c>
    </row>
    <row r="616" spans="1:8" hidden="1" x14ac:dyDescent="0.15">
      <c r="A616" s="35">
        <v>74</v>
      </c>
      <c r="B616" s="37"/>
      <c r="C616" s="167">
        <f t="shared" ref="C616:H616" si="66">C497*$L$4</f>
        <v>2979.2932269300004</v>
      </c>
      <c r="D616" s="167">
        <f t="shared" si="66"/>
        <v>2380.9332483000003</v>
      </c>
      <c r="E616" s="167">
        <f t="shared" si="66"/>
        <v>2224.22658723</v>
      </c>
      <c r="F616" s="167">
        <f t="shared" si="66"/>
        <v>1493.89327998</v>
      </c>
      <c r="G616" s="167">
        <f t="shared" si="66"/>
        <v>1189.6266241800001</v>
      </c>
      <c r="H616" s="167">
        <f t="shared" si="66"/>
        <v>884.4266350800001</v>
      </c>
    </row>
    <row r="617" spans="1:8" hidden="1" x14ac:dyDescent="0.15">
      <c r="A617" s="35">
        <v>75</v>
      </c>
      <c r="B617" s="37" t="s">
        <v>3</v>
      </c>
      <c r="C617" s="167">
        <f t="shared" ref="C617:H617" si="67">C498*$L$4</f>
        <v>3254.5332171</v>
      </c>
      <c r="D617" s="167">
        <f t="shared" si="67"/>
        <v>2595.31990731</v>
      </c>
      <c r="E617" s="167">
        <f t="shared" si="67"/>
        <v>2439.0799128900003</v>
      </c>
      <c r="F617" s="167">
        <f t="shared" si="67"/>
        <v>1634.45327496</v>
      </c>
      <c r="G617" s="167">
        <f t="shared" si="67"/>
        <v>1301.7199535100001</v>
      </c>
      <c r="H617" s="167">
        <f t="shared" si="67"/>
        <v>966.65329881000002</v>
      </c>
    </row>
    <row r="618" spans="1:8" hidden="1" x14ac:dyDescent="0.15">
      <c r="A618" s="35">
        <v>1</v>
      </c>
      <c r="B618" s="37" t="s">
        <v>4</v>
      </c>
      <c r="C618" s="167">
        <f t="shared" ref="C618:H618" si="68">C499*$L$4</f>
        <v>183.02666013000001</v>
      </c>
      <c r="D618" s="167">
        <f t="shared" si="68"/>
        <v>164.82666078</v>
      </c>
      <c r="E618" s="167">
        <f t="shared" si="68"/>
        <v>97.439996520000008</v>
      </c>
      <c r="F618" s="167">
        <f t="shared" si="68"/>
        <v>78.773330520000002</v>
      </c>
      <c r="G618" s="167">
        <f t="shared" si="68"/>
        <v>62.719997760000005</v>
      </c>
      <c r="H618" s="167">
        <f t="shared" si="68"/>
        <v>46.386665010000002</v>
      </c>
    </row>
    <row r="619" spans="1:8" hidden="1" x14ac:dyDescent="0.15">
      <c r="A619" s="35">
        <v>2</v>
      </c>
      <c r="B619" s="37" t="s">
        <v>1</v>
      </c>
      <c r="C619" s="167">
        <f t="shared" ref="C619:H619" si="69">C500*$L$4</f>
        <v>300.43998927000001</v>
      </c>
      <c r="D619" s="167">
        <f t="shared" si="69"/>
        <v>278.03999007000004</v>
      </c>
      <c r="E619" s="167">
        <f t="shared" si="69"/>
        <v>144.85332816000002</v>
      </c>
      <c r="F619" s="167">
        <f t="shared" si="69"/>
        <v>123.38666226000001</v>
      </c>
      <c r="G619" s="167">
        <f t="shared" si="69"/>
        <v>98.279996490000002</v>
      </c>
      <c r="H619" s="167">
        <f t="shared" si="69"/>
        <v>72.799997400000009</v>
      </c>
    </row>
    <row r="620" spans="1:8" hidden="1" x14ac:dyDescent="0.15">
      <c r="A620" s="35">
        <v>3</v>
      </c>
      <c r="B620" s="37" t="s">
        <v>5</v>
      </c>
      <c r="C620" s="167">
        <f t="shared" ref="C620:H620" si="70">C501*$L$4</f>
        <v>439.69331763000002</v>
      </c>
      <c r="D620" s="167">
        <f t="shared" si="70"/>
        <v>407.21331879000002</v>
      </c>
      <c r="E620" s="167">
        <f t="shared" si="70"/>
        <v>207.94665924</v>
      </c>
      <c r="F620" s="167">
        <f t="shared" si="70"/>
        <v>179.1999936</v>
      </c>
      <c r="G620" s="167">
        <f t="shared" si="70"/>
        <v>142.70666157000002</v>
      </c>
      <c r="H620" s="167">
        <f t="shared" si="70"/>
        <v>105.18666291000001</v>
      </c>
    </row>
    <row r="621" spans="1:8" hidden="1" x14ac:dyDescent="0.15">
      <c r="A621" s="35">
        <v>1</v>
      </c>
      <c r="B621" s="37" t="s">
        <v>98</v>
      </c>
      <c r="C621" s="43">
        <v>20.99</v>
      </c>
      <c r="D621" s="43">
        <v>20.99</v>
      </c>
      <c r="E621" s="43">
        <v>20.99</v>
      </c>
      <c r="F621" s="43">
        <v>20.99</v>
      </c>
      <c r="G621" s="43">
        <v>20.99</v>
      </c>
      <c r="H621" s="43">
        <v>20.99</v>
      </c>
    </row>
    <row r="622" spans="1:8" hidden="1" x14ac:dyDescent="0.15">
      <c r="A622" s="35">
        <v>1</v>
      </c>
      <c r="B622" s="37" t="s">
        <v>99</v>
      </c>
      <c r="C622" s="43">
        <v>27.99</v>
      </c>
      <c r="D622" s="43">
        <v>27.99</v>
      </c>
      <c r="E622" s="43">
        <v>27.99</v>
      </c>
      <c r="F622" s="43">
        <v>27.99</v>
      </c>
      <c r="G622" s="43">
        <v>27.99</v>
      </c>
      <c r="H622" s="43">
        <v>27.99</v>
      </c>
    </row>
  </sheetData>
  <sheetProtection password="CFD1" sheet="1" objects="1" scenarios="1"/>
  <mergeCells count="83">
    <mergeCell ref="A104:B104"/>
    <mergeCell ref="C104:G104"/>
    <mergeCell ref="A2:H2"/>
    <mergeCell ref="A3:H3"/>
    <mergeCell ref="A4:B4"/>
    <mergeCell ref="C4:G4"/>
    <mergeCell ref="A36:H36"/>
    <mergeCell ref="A37:B37"/>
    <mergeCell ref="C37:G37"/>
    <mergeCell ref="A69:H69"/>
    <mergeCell ref="A70:H70"/>
    <mergeCell ref="A71:B71"/>
    <mergeCell ref="C71:G71"/>
    <mergeCell ref="A103:H103"/>
    <mergeCell ref="A238:B238"/>
    <mergeCell ref="C238:G238"/>
    <mergeCell ref="A136:H136"/>
    <mergeCell ref="A137:H137"/>
    <mergeCell ref="A138:B138"/>
    <mergeCell ref="C138:G138"/>
    <mergeCell ref="A170:H170"/>
    <mergeCell ref="A171:B171"/>
    <mergeCell ref="C171:G171"/>
    <mergeCell ref="A203:H203"/>
    <mergeCell ref="A204:H204"/>
    <mergeCell ref="A205:B205"/>
    <mergeCell ref="C205:G205"/>
    <mergeCell ref="A237:H237"/>
    <mergeCell ref="A372:B372"/>
    <mergeCell ref="C372:G372"/>
    <mergeCell ref="A270:H270"/>
    <mergeCell ref="A271:H271"/>
    <mergeCell ref="A272:B272"/>
    <mergeCell ref="C272:G272"/>
    <mergeCell ref="A304:H304"/>
    <mergeCell ref="A305:B305"/>
    <mergeCell ref="C305:G305"/>
    <mergeCell ref="A337:H337"/>
    <mergeCell ref="A338:H338"/>
    <mergeCell ref="A339:B339"/>
    <mergeCell ref="C339:G339"/>
    <mergeCell ref="A371:H371"/>
    <mergeCell ref="A506:B506"/>
    <mergeCell ref="C506:G506"/>
    <mergeCell ref="A404:H404"/>
    <mergeCell ref="A405:H405"/>
    <mergeCell ref="A406:B406"/>
    <mergeCell ref="C406:G406"/>
    <mergeCell ref="A438:H438"/>
    <mergeCell ref="A439:B439"/>
    <mergeCell ref="C439:G439"/>
    <mergeCell ref="A471:H471"/>
    <mergeCell ref="A472:H472"/>
    <mergeCell ref="A473:B473"/>
    <mergeCell ref="C473:G473"/>
    <mergeCell ref="A505:H505"/>
    <mergeCell ref="A538:T538"/>
    <mergeCell ref="A539:T539"/>
    <mergeCell ref="A540:B540"/>
    <mergeCell ref="C540:G540"/>
    <mergeCell ref="C541:E541"/>
    <mergeCell ref="F541:H541"/>
    <mergeCell ref="I541:K541"/>
    <mergeCell ref="L541:N541"/>
    <mergeCell ref="O541:Q541"/>
    <mergeCell ref="R541:T541"/>
    <mergeCell ref="A546:T546"/>
    <mergeCell ref="A547:B547"/>
    <mergeCell ref="C547:G547"/>
    <mergeCell ref="C548:E548"/>
    <mergeCell ref="F548:H548"/>
    <mergeCell ref="I548:K548"/>
    <mergeCell ref="L548:N548"/>
    <mergeCell ref="O548:Q548"/>
    <mergeCell ref="R548:T548"/>
    <mergeCell ref="A592:B592"/>
    <mergeCell ref="C592:G592"/>
    <mergeCell ref="A555:H555"/>
    <mergeCell ref="A556:H556"/>
    <mergeCell ref="A557:B557"/>
    <mergeCell ref="C557:G557"/>
    <mergeCell ref="A590:H590"/>
    <mergeCell ref="A591:H591"/>
  </mergeCells>
  <pageMargins left="0.74803149606299213" right="0.74803149606299213" top="0.98425196850393704" bottom="0.98425196850393704" header="0.51181102362204722" footer="0.51181102362204722"/>
  <pageSetup paperSize="9" scale="10" orientation="landscape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O88"/>
  <sheetViews>
    <sheetView showGridLines="0" zoomScale="75" zoomScaleNormal="75" zoomScaleSheetLayoutView="35" workbookViewId="0">
      <selection activeCell="H51" sqref="H51"/>
    </sheetView>
  </sheetViews>
  <sheetFormatPr baseColWidth="10" defaultColWidth="8.83203125" defaultRowHeight="13" x14ac:dyDescent="0.15"/>
  <cols>
    <col min="1" max="1" width="35" style="282" customWidth="1"/>
    <col min="2" max="2" width="21.33203125" style="282" customWidth="1"/>
    <col min="3" max="3" width="22.6640625" style="282" customWidth="1"/>
    <col min="4" max="4" width="27.5" style="282" customWidth="1"/>
    <col min="5" max="5" width="1.5" style="285" customWidth="1"/>
    <col min="6" max="6" width="18.6640625" style="282" customWidth="1"/>
    <col min="7" max="7" width="16.6640625" style="282" customWidth="1"/>
    <col min="8" max="8" width="20.1640625" style="282" bestFit="1" customWidth="1"/>
    <col min="9" max="13" width="16.6640625" style="282" customWidth="1"/>
    <col min="14" max="16384" width="8.83203125" style="282"/>
  </cols>
  <sheetData>
    <row r="1" spans="1:15" ht="12.75" customHeight="1" x14ac:dyDescent="0.15">
      <c r="A1" s="279"/>
      <c r="B1" s="280"/>
      <c r="C1" s="280"/>
      <c r="D1" s="280"/>
      <c r="E1" s="281"/>
      <c r="F1" s="280"/>
      <c r="G1" s="280"/>
      <c r="H1" s="280"/>
      <c r="I1" s="280"/>
      <c r="J1" s="280"/>
      <c r="K1" s="280"/>
      <c r="L1" s="280"/>
      <c r="M1" s="280"/>
    </row>
    <row r="2" spans="1:15" x14ac:dyDescent="0.15">
      <c r="A2" s="280"/>
      <c r="B2" s="280"/>
      <c r="C2" s="280"/>
      <c r="D2" s="280"/>
      <c r="E2" s="281"/>
      <c r="F2" s="280"/>
      <c r="G2" s="280"/>
      <c r="H2" s="280"/>
      <c r="I2" s="280"/>
      <c r="J2" s="280" t="s">
        <v>2</v>
      </c>
      <c r="K2" s="280" t="s">
        <v>2</v>
      </c>
      <c r="L2" s="280" t="s">
        <v>2</v>
      </c>
      <c r="M2" s="280"/>
    </row>
    <row r="3" spans="1:15" x14ac:dyDescent="0.15">
      <c r="A3" s="280"/>
      <c r="B3" s="280"/>
      <c r="C3" s="280"/>
      <c r="D3" s="280"/>
      <c r="E3" s="281"/>
      <c r="F3" s="280"/>
      <c r="G3" s="280"/>
      <c r="H3" s="280"/>
      <c r="I3" s="280"/>
      <c r="J3" s="280"/>
      <c r="K3" s="280"/>
      <c r="L3" s="280"/>
      <c r="M3" s="280"/>
    </row>
    <row r="4" spans="1:15" x14ac:dyDescent="0.15">
      <c r="A4" s="280"/>
      <c r="B4" s="280"/>
      <c r="C4" s="280"/>
      <c r="D4" s="280"/>
      <c r="E4" s="281"/>
      <c r="F4" s="280"/>
      <c r="G4" s="280"/>
      <c r="H4" s="280"/>
      <c r="I4" s="280"/>
      <c r="J4" s="280"/>
      <c r="K4" s="280"/>
      <c r="L4" s="280"/>
      <c r="M4" s="280"/>
    </row>
    <row r="5" spans="1:15" x14ac:dyDescent="0.15">
      <c r="A5" s="280"/>
      <c r="B5" s="280"/>
      <c r="C5" s="280"/>
      <c r="D5" s="280"/>
      <c r="E5" s="281"/>
      <c r="F5" s="280"/>
      <c r="G5" s="280"/>
      <c r="H5" s="280"/>
      <c r="I5" s="280"/>
      <c r="J5" s="280"/>
      <c r="K5" s="280"/>
      <c r="L5" s="280"/>
      <c r="M5" s="280"/>
    </row>
    <row r="6" spans="1:15" x14ac:dyDescent="0.15">
      <c r="A6" s="280"/>
      <c r="B6" s="280"/>
      <c r="C6" s="280"/>
      <c r="D6" s="280"/>
      <c r="E6" s="281"/>
      <c r="F6" s="280"/>
      <c r="G6" s="280"/>
      <c r="H6" s="280"/>
      <c r="I6" s="280"/>
      <c r="J6" s="283" t="s">
        <v>2</v>
      </c>
      <c r="K6" s="283" t="s">
        <v>2</v>
      </c>
      <c r="L6" s="283" t="s">
        <v>2</v>
      </c>
      <c r="M6" s="284" t="s">
        <v>2</v>
      </c>
    </row>
    <row r="7" spans="1:15" x14ac:dyDescent="0.15">
      <c r="A7" s="280"/>
      <c r="B7" s="280"/>
      <c r="C7" s="280"/>
      <c r="D7" s="280"/>
      <c r="E7" s="281"/>
      <c r="F7" s="280"/>
      <c r="G7" s="280"/>
      <c r="H7" s="280"/>
      <c r="I7" s="280"/>
      <c r="J7" s="280"/>
      <c r="K7" s="280"/>
      <c r="L7" s="280"/>
      <c r="M7" s="280"/>
    </row>
    <row r="8" spans="1:15" x14ac:dyDescent="0.15">
      <c r="A8" s="280"/>
      <c r="B8" s="280"/>
      <c r="C8" s="280"/>
      <c r="D8" s="280"/>
      <c r="E8" s="281"/>
      <c r="F8" s="280"/>
      <c r="G8" s="280"/>
      <c r="H8" s="280"/>
      <c r="I8" s="280"/>
      <c r="J8" s="280"/>
      <c r="K8" s="280"/>
      <c r="L8" s="280"/>
      <c r="M8" s="280"/>
    </row>
    <row r="9" spans="1:15" x14ac:dyDescent="0.15">
      <c r="A9" s="280"/>
      <c r="B9" s="280"/>
      <c r="C9" s="280"/>
      <c r="D9" s="280"/>
      <c r="E9" s="281"/>
      <c r="F9" s="280"/>
      <c r="G9" s="280"/>
      <c r="H9" s="280"/>
      <c r="I9" s="280"/>
      <c r="J9" s="280"/>
      <c r="K9" s="280"/>
      <c r="L9" s="280"/>
      <c r="M9" s="280"/>
    </row>
    <row r="10" spans="1:15" ht="23" x14ac:dyDescent="0.25">
      <c r="A10" s="72"/>
      <c r="B10" s="72"/>
      <c r="D10" s="191"/>
      <c r="E10" s="191"/>
      <c r="F10" s="191"/>
      <c r="G10" s="194"/>
      <c r="H10" s="366" t="s">
        <v>178</v>
      </c>
      <c r="I10" s="366"/>
      <c r="J10" s="366"/>
      <c r="K10" s="366"/>
      <c r="L10" s="366"/>
      <c r="M10" s="366"/>
      <c r="O10" s="285"/>
    </row>
    <row r="11" spans="1:15" x14ac:dyDescent="0.15">
      <c r="A11" s="73"/>
      <c r="B11" s="73"/>
      <c r="C11" s="73"/>
      <c r="D11" s="73"/>
      <c r="E11" s="74"/>
      <c r="F11" s="73"/>
      <c r="G11" s="73"/>
      <c r="H11" s="73"/>
      <c r="I11" s="73"/>
      <c r="J11" s="73"/>
      <c r="K11" s="73"/>
      <c r="L11" s="73"/>
      <c r="M11" s="73"/>
    </row>
    <row r="12" spans="1:15" ht="22.5" customHeight="1" x14ac:dyDescent="0.2">
      <c r="A12" s="368" t="s">
        <v>176</v>
      </c>
      <c r="B12" s="368"/>
      <c r="C12" s="368"/>
      <c r="D12" s="368"/>
      <c r="E12" s="75"/>
      <c r="F12" s="73"/>
      <c r="G12" s="60" t="s">
        <v>200</v>
      </c>
      <c r="H12" s="367" t="str">
        <f>+'INGRESO DE DATOS'!$D$15</f>
        <v>NOMBRE EL AGENTE</v>
      </c>
      <c r="I12" s="367"/>
      <c r="J12" s="367"/>
      <c r="K12" s="367"/>
      <c r="L12" s="367"/>
      <c r="M12" s="367"/>
    </row>
    <row r="13" spans="1:15" ht="14.25" customHeight="1" x14ac:dyDescent="0.15">
      <c r="A13" s="369"/>
      <c r="B13" s="369"/>
      <c r="C13" s="370"/>
      <c r="D13" s="371"/>
      <c r="E13" s="286"/>
      <c r="F13" s="280"/>
      <c r="G13" s="280"/>
      <c r="H13" s="280"/>
      <c r="I13" s="280"/>
      <c r="J13" s="280"/>
      <c r="K13" s="280"/>
      <c r="L13" s="280"/>
      <c r="M13" s="280"/>
    </row>
    <row r="14" spans="1:15" ht="22.5" customHeight="1" x14ac:dyDescent="0.2">
      <c r="A14" s="351"/>
      <c r="B14" s="351"/>
      <c r="C14" s="351"/>
      <c r="D14" s="351"/>
      <c r="E14" s="286"/>
      <c r="F14" s="73"/>
      <c r="G14" s="60" t="s">
        <v>201</v>
      </c>
      <c r="H14" s="367" t="str">
        <f>+'INGRESO DE DATOS'!$D$26</f>
        <v>NOMBRE DE LA AGENCIA</v>
      </c>
      <c r="I14" s="367"/>
      <c r="J14" s="367"/>
      <c r="K14" s="367"/>
      <c r="L14" s="367"/>
      <c r="M14" s="367"/>
    </row>
    <row r="15" spans="1:15" ht="14.25" customHeight="1" x14ac:dyDescent="0.15">
      <c r="A15" s="351"/>
      <c r="B15" s="351"/>
      <c r="C15" s="351"/>
      <c r="D15" s="351"/>
      <c r="E15" s="286"/>
      <c r="F15" s="73"/>
      <c r="G15" s="73"/>
      <c r="H15" s="280"/>
      <c r="I15" s="280"/>
      <c r="J15" s="280"/>
      <c r="K15" s="280"/>
      <c r="L15" s="280"/>
      <c r="M15" s="280"/>
    </row>
    <row r="16" spans="1:15" ht="22.5" customHeight="1" x14ac:dyDescent="0.2">
      <c r="A16" s="351"/>
      <c r="B16" s="351"/>
      <c r="C16" s="351"/>
      <c r="D16" s="351"/>
      <c r="E16" s="286"/>
      <c r="F16" s="280"/>
      <c r="G16" s="280"/>
      <c r="H16" s="280"/>
      <c r="I16" s="60" t="s">
        <v>202</v>
      </c>
      <c r="J16" s="276">
        <f>+'INGRESO DE DATOS'!$G$17</f>
        <v>1</v>
      </c>
      <c r="K16" s="280"/>
      <c r="L16" s="60" t="s">
        <v>204</v>
      </c>
      <c r="M16" s="276">
        <f>+'INGRESO DE DATOS'!$G$19</f>
        <v>68</v>
      </c>
    </row>
    <row r="17" spans="1:14" s="288" customFormat="1" ht="14.25" customHeight="1" x14ac:dyDescent="0.15">
      <c r="A17" s="351"/>
      <c r="B17" s="351"/>
      <c r="C17" s="351"/>
      <c r="D17" s="351"/>
      <c r="E17" s="286"/>
      <c r="F17" s="362"/>
      <c r="G17" s="362"/>
      <c r="H17" s="287"/>
      <c r="I17" s="287"/>
      <c r="J17" s="287"/>
      <c r="K17" s="287"/>
      <c r="L17" s="287"/>
      <c r="M17" s="287"/>
    </row>
    <row r="18" spans="1:14" s="288" customFormat="1" ht="22.5" customHeight="1" x14ac:dyDescent="0.2">
      <c r="A18" s="351"/>
      <c r="B18" s="351"/>
      <c r="C18" s="361"/>
      <c r="D18" s="361"/>
      <c r="E18" s="289"/>
      <c r="F18" s="363"/>
      <c r="G18" s="364"/>
      <c r="H18" s="287"/>
      <c r="I18" s="60" t="s">
        <v>203</v>
      </c>
      <c r="J18" s="276">
        <f>+'INGRESO DE DATOS'!$J$17</f>
        <v>0</v>
      </c>
      <c r="K18" s="287"/>
      <c r="L18" s="60" t="s">
        <v>205</v>
      </c>
      <c r="M18" s="276">
        <f>+'INGRESO DE DATOS'!$J$19</f>
        <v>46</v>
      </c>
    </row>
    <row r="19" spans="1:14" s="292" customFormat="1" ht="14.25" customHeight="1" x14ac:dyDescent="0.15">
      <c r="A19" s="351"/>
      <c r="B19" s="351"/>
      <c r="C19" s="361"/>
      <c r="D19" s="361"/>
      <c r="E19" s="289"/>
      <c r="F19" s="287"/>
      <c r="G19" s="290"/>
      <c r="H19" s="291"/>
      <c r="I19" s="287"/>
      <c r="J19" s="287" t="s">
        <v>2</v>
      </c>
      <c r="K19" s="287" t="s">
        <v>2</v>
      </c>
      <c r="L19" s="287" t="s">
        <v>2</v>
      </c>
      <c r="M19" s="287"/>
    </row>
    <row r="20" spans="1:14" s="292" customFormat="1" ht="22.5" customHeight="1" x14ac:dyDescent="0.2">
      <c r="A20" s="234"/>
      <c r="B20" s="234"/>
      <c r="C20" s="235"/>
      <c r="D20" s="235"/>
      <c r="E20" s="289"/>
      <c r="F20" s="287"/>
      <c r="G20" s="290"/>
      <c r="H20" s="291"/>
      <c r="I20" s="60" t="s">
        <v>206</v>
      </c>
      <c r="J20" s="273">
        <f ca="1">+TODAY()</f>
        <v>44564</v>
      </c>
      <c r="K20" s="287"/>
      <c r="L20" s="287"/>
      <c r="M20" s="287"/>
    </row>
    <row r="21" spans="1:14" s="292" customFormat="1" ht="14.25" customHeight="1" x14ac:dyDescent="0.15">
      <c r="A21" s="234"/>
      <c r="B21" s="234"/>
      <c r="C21" s="235"/>
      <c r="D21" s="235"/>
      <c r="E21" s="289"/>
      <c r="F21" s="287"/>
      <c r="G21" s="290"/>
      <c r="H21" s="291"/>
      <c r="I21" s="287"/>
      <c r="J21" s="287"/>
      <c r="K21" s="287"/>
      <c r="L21" s="287"/>
      <c r="M21" s="287"/>
    </row>
    <row r="22" spans="1:14" s="292" customFormat="1" ht="22.5" customHeight="1" x14ac:dyDescent="0.15">
      <c r="A22" s="351"/>
      <c r="B22" s="351"/>
      <c r="C22" s="351"/>
      <c r="D22" s="351"/>
      <c r="E22" s="286"/>
      <c r="F22" s="287"/>
      <c r="G22" s="287"/>
      <c r="H22" s="287"/>
      <c r="I22" s="66" t="b">
        <v>0</v>
      </c>
      <c r="J22" s="287"/>
      <c r="K22" s="287" t="s">
        <v>72</v>
      </c>
      <c r="L22" s="287"/>
      <c r="M22" s="287"/>
    </row>
    <row r="23" spans="1:14" s="292" customFormat="1" ht="14.25" customHeight="1" x14ac:dyDescent="0.15">
      <c r="A23" s="351"/>
      <c r="B23" s="351"/>
      <c r="C23" s="351"/>
      <c r="D23" s="351"/>
      <c r="E23" s="286"/>
      <c r="F23" s="287"/>
      <c r="G23" s="287"/>
      <c r="H23" s="287"/>
      <c r="I23" s="293"/>
      <c r="J23" s="287"/>
      <c r="K23" s="287"/>
      <c r="L23" s="287"/>
      <c r="M23" s="67"/>
    </row>
    <row r="24" spans="1:14" s="294" customFormat="1" ht="22.5" customHeight="1" x14ac:dyDescent="0.15">
      <c r="A24" s="351"/>
      <c r="B24" s="351"/>
      <c r="C24" s="351"/>
      <c r="D24" s="351"/>
      <c r="E24" s="286"/>
      <c r="H24" s="280"/>
      <c r="I24" s="66" t="b">
        <v>0</v>
      </c>
      <c r="J24" s="280"/>
      <c r="K24" s="280" t="s">
        <v>73</v>
      </c>
      <c r="L24" s="280"/>
      <c r="M24" s="280"/>
    </row>
    <row r="25" spans="1:14" s="294" customFormat="1" ht="22.5" customHeight="1" x14ac:dyDescent="0.15">
      <c r="A25" s="351"/>
      <c r="B25" s="351"/>
      <c r="C25" s="351"/>
      <c r="D25" s="351"/>
      <c r="E25" s="286"/>
      <c r="F25" s="280"/>
      <c r="G25" s="280"/>
      <c r="H25" s="68"/>
      <c r="I25" s="280"/>
      <c r="J25" s="67"/>
      <c r="K25" s="280"/>
      <c r="L25" s="280"/>
      <c r="M25" s="280"/>
    </row>
    <row r="26" spans="1:14" s="294" customFormat="1" ht="20" customHeight="1" x14ac:dyDescent="0.2">
      <c r="A26" s="351"/>
      <c r="B26" s="351"/>
      <c r="C26" s="351"/>
      <c r="D26" s="351"/>
      <c r="E26" s="286"/>
      <c r="F26" s="83"/>
      <c r="G26" s="84" t="s">
        <v>2</v>
      </c>
      <c r="H26" s="85" t="s">
        <v>74</v>
      </c>
      <c r="I26" s="83"/>
      <c r="J26" s="86"/>
      <c r="K26" s="87"/>
      <c r="L26" s="83"/>
      <c r="M26" s="83"/>
      <c r="N26" s="88"/>
    </row>
    <row r="27" spans="1:14" s="69" customFormat="1" ht="20" customHeight="1" x14ac:dyDescent="0.2">
      <c r="A27" s="351"/>
      <c r="B27" s="351"/>
      <c r="C27" s="351"/>
      <c r="D27" s="351"/>
      <c r="E27" s="286"/>
      <c r="F27" s="300" t="s">
        <v>25</v>
      </c>
      <c r="G27" s="301"/>
      <c r="H27" s="301" t="s">
        <v>20</v>
      </c>
      <c r="I27" s="301" t="s">
        <v>21</v>
      </c>
      <c r="J27" s="301" t="s">
        <v>22</v>
      </c>
      <c r="K27" s="301" t="s">
        <v>23</v>
      </c>
      <c r="L27" s="301" t="s">
        <v>24</v>
      </c>
      <c r="M27" s="301" t="s">
        <v>75</v>
      </c>
      <c r="N27" s="92"/>
    </row>
    <row r="28" spans="1:14" s="295" customFormat="1" ht="20" customHeight="1" x14ac:dyDescent="0.15">
      <c r="A28" s="351"/>
      <c r="B28" s="351"/>
      <c r="C28" s="351"/>
      <c r="D28" s="351"/>
      <c r="E28" s="286"/>
      <c r="F28" s="307" t="s">
        <v>76</v>
      </c>
      <c r="G28" s="308"/>
      <c r="H28" s="309">
        <v>0</v>
      </c>
      <c r="I28" s="308">
        <v>1000</v>
      </c>
      <c r="J28" s="308">
        <v>2000</v>
      </c>
      <c r="K28" s="308">
        <v>5000</v>
      </c>
      <c r="L28" s="308">
        <v>10000</v>
      </c>
      <c r="M28" s="310">
        <v>20000</v>
      </c>
      <c r="N28" s="97"/>
    </row>
    <row r="29" spans="1:14" s="295" customFormat="1" ht="20" customHeight="1" x14ac:dyDescent="0.15">
      <c r="A29" s="351"/>
      <c r="B29" s="351"/>
      <c r="C29" s="351"/>
      <c r="D29" s="351"/>
      <c r="E29" s="286"/>
      <c r="F29" s="311" t="s">
        <v>77</v>
      </c>
      <c r="G29" s="312"/>
      <c r="H29" s="313">
        <v>1000</v>
      </c>
      <c r="I29" s="312">
        <v>2000</v>
      </c>
      <c r="J29" s="312">
        <v>3000</v>
      </c>
      <c r="K29" s="312">
        <v>5000</v>
      </c>
      <c r="L29" s="312">
        <v>10000</v>
      </c>
      <c r="M29" s="314">
        <v>20000</v>
      </c>
      <c r="N29" s="97"/>
    </row>
    <row r="30" spans="1:14" s="295" customFormat="1" ht="20" customHeight="1" x14ac:dyDescent="0.15">
      <c r="A30" s="351"/>
      <c r="B30" s="351"/>
      <c r="C30" s="351"/>
      <c r="D30" s="351"/>
      <c r="E30" s="286"/>
      <c r="F30" s="103"/>
      <c r="G30" s="103"/>
      <c r="H30" s="104"/>
      <c r="I30" s="103"/>
      <c r="J30" s="103"/>
      <c r="K30" s="103"/>
      <c r="L30" s="103"/>
      <c r="M30" s="103"/>
      <c r="N30" s="97"/>
    </row>
    <row r="31" spans="1:14" s="295" customFormat="1" ht="20" customHeight="1" x14ac:dyDescent="0.15">
      <c r="A31" s="351"/>
      <c r="B31" s="351"/>
      <c r="C31" s="351"/>
      <c r="D31" s="351"/>
      <c r="E31" s="286"/>
      <c r="F31" s="365" t="s">
        <v>11</v>
      </c>
      <c r="G31" s="365"/>
      <c r="H31" s="365"/>
      <c r="I31" s="365"/>
      <c r="J31" s="365"/>
      <c r="K31" s="365"/>
      <c r="L31" s="365"/>
      <c r="M31" s="365"/>
      <c r="N31" s="97"/>
    </row>
    <row r="32" spans="1:14" s="295" customFormat="1" ht="20" customHeight="1" x14ac:dyDescent="0.15">
      <c r="A32" s="351"/>
      <c r="B32" s="351"/>
      <c r="C32" s="351"/>
      <c r="D32" s="351"/>
      <c r="E32" s="286"/>
      <c r="F32" s="315" t="s">
        <v>6</v>
      </c>
      <c r="G32" s="316"/>
      <c r="H32" s="317">
        <f>VLOOKUP($M$16,'Tablas-Care'!$A$475:$H$501,3,TRUE)+75</f>
        <v>20267</v>
      </c>
      <c r="I32" s="317">
        <f>VLOOKUP($M$16,'Tablas-Care'!$A$475:$H$501,4,TRUE)+75</f>
        <v>16292</v>
      </c>
      <c r="J32" s="317">
        <f>VLOOKUP($M$16,'Tablas-Care'!$A$475:$H$501,5,TRUE)+75</f>
        <v>14992</v>
      </c>
      <c r="K32" s="317">
        <f>VLOOKUP($M$16,'Tablas-Care'!$A$475:$H$501,6,TRUE)+75</f>
        <v>10153</v>
      </c>
      <c r="L32" s="317">
        <f>VLOOKUP($M$16,'Tablas-Care'!$A$475:$H$501,7,TRUE)+75</f>
        <v>8110</v>
      </c>
      <c r="M32" s="317">
        <f>VLOOKUP($M$16,'Tablas-Care'!$A$475:$H$501,8,TRUE)+75</f>
        <v>6066</v>
      </c>
      <c r="N32" s="97"/>
    </row>
    <row r="33" spans="1:14" s="295" customFormat="1" ht="20" customHeight="1" x14ac:dyDescent="0.15">
      <c r="A33" s="351"/>
      <c r="B33" s="351"/>
      <c r="C33" s="351"/>
      <c r="D33" s="351"/>
      <c r="E33" s="286"/>
      <c r="F33" s="319" t="s">
        <v>7</v>
      </c>
      <c r="G33" s="105"/>
      <c r="H33" s="109">
        <f>IF($J$16=1,0,(VLOOKUP($M$18,'Tablas-Care'!$A$475:$H$501,3,TRUE)))</f>
        <v>0</v>
      </c>
      <c r="I33" s="109">
        <f>IF($J$16=1,0,(VLOOKUP($M$18,'Tablas-Care'!$A$475:$H$501,4,TRUE)))</f>
        <v>0</v>
      </c>
      <c r="J33" s="109">
        <f>IF($J$16=1,0,(VLOOKUP($M$18,'Tablas-Care'!$A$475:$H$501,5,TRUE)))</f>
        <v>0</v>
      </c>
      <c r="K33" s="109">
        <f>IF($J$16=1,0,(VLOOKUP($M$18,'Tablas-Care'!$A$475:$H$501,6,TRUE)))</f>
        <v>0</v>
      </c>
      <c r="L33" s="109">
        <f>IF($J$16=1,0,(VLOOKUP($M$18,'Tablas-Care'!$A$475:$H$501,7,TRUE)))</f>
        <v>0</v>
      </c>
      <c r="M33" s="109">
        <f>IF($J$16=1,0,(VLOOKUP($M$18,'Tablas-Care'!$A$475:$H$501,8,TRUE)))</f>
        <v>0</v>
      </c>
      <c r="N33" s="97"/>
    </row>
    <row r="34" spans="1:14" s="70" customFormat="1" ht="20" customHeight="1" x14ac:dyDescent="0.15">
      <c r="A34" s="351"/>
      <c r="B34" s="351"/>
      <c r="C34" s="356"/>
      <c r="D34" s="356"/>
      <c r="E34" s="286"/>
      <c r="F34" s="321" t="s">
        <v>8</v>
      </c>
      <c r="G34" s="106"/>
      <c r="H34" s="109">
        <f>IF($J$18=0,0,(VLOOKUP($J$18,'Tablas-Care'!$A$499:$H$501,3,TRUE)))</f>
        <v>0</v>
      </c>
      <c r="I34" s="109">
        <f>IF($J$18=0,0,(VLOOKUP($J$18,'Tablas-Care'!$A$499:$H$501,4,TRUE)))</f>
        <v>0</v>
      </c>
      <c r="J34" s="109">
        <f>IF($J$18=0,0,(VLOOKUP($J$18,'Tablas-Care'!$A$499:$H$501,5,TRUE)))</f>
        <v>0</v>
      </c>
      <c r="K34" s="109">
        <f>IF($J$18=0,0,(VLOOKUP($J$18,'Tablas-Care'!$A$499:$H$501,6,TRUE)))</f>
        <v>0</v>
      </c>
      <c r="L34" s="109">
        <f>IF($J$18=0,0,(VLOOKUP($J$18,'Tablas-Care'!$A$499:$H$501,7,TRUE)))</f>
        <v>0</v>
      </c>
      <c r="M34" s="109">
        <f>IF($J$18=0,0,(VLOOKUP($J$18,'Tablas-Care'!$A$499:$H$501,8,TRUE)))</f>
        <v>0</v>
      </c>
      <c r="N34" s="107"/>
    </row>
    <row r="35" spans="1:14" s="295" customFormat="1" ht="20" customHeight="1" x14ac:dyDescent="0.15">
      <c r="A35" s="351"/>
      <c r="B35" s="351"/>
      <c r="C35" s="351"/>
      <c r="D35" s="351"/>
      <c r="E35" s="286"/>
      <c r="F35" s="319" t="s">
        <v>78</v>
      </c>
      <c r="G35" s="105"/>
      <c r="H35" s="109">
        <f>+IF($I$22=FALSE,0,'Tablas-Care'!C502)</f>
        <v>0</v>
      </c>
      <c r="I35" s="109">
        <f>+IF($I$22=FALSE,0,'Tablas-Care'!D502)</f>
        <v>0</v>
      </c>
      <c r="J35" s="109">
        <f>+IF($I$22=FALSE,0,'Tablas-Care'!E502)</f>
        <v>0</v>
      </c>
      <c r="K35" s="109">
        <f>+IF($I$22=FALSE,0,'Tablas-Care'!F502)</f>
        <v>0</v>
      </c>
      <c r="L35" s="109">
        <f>+IF($I$22=FALSE,0,'Tablas-Care'!G502)</f>
        <v>0</v>
      </c>
      <c r="M35" s="109">
        <f>+IF($I$22=FALSE,0,'Tablas-Care'!H502)</f>
        <v>0</v>
      </c>
      <c r="N35" s="97"/>
    </row>
    <row r="36" spans="1:14" s="295" customFormat="1" ht="20" customHeight="1" x14ac:dyDescent="0.15">
      <c r="A36" s="351"/>
      <c r="B36" s="351"/>
      <c r="C36" s="351"/>
      <c r="D36" s="351"/>
      <c r="E36" s="296"/>
      <c r="F36" s="319" t="s">
        <v>79</v>
      </c>
      <c r="G36" s="105"/>
      <c r="H36" s="109">
        <f>IF($I$24=FALSE,0,'Tablas-Care'!C503)</f>
        <v>0</v>
      </c>
      <c r="I36" s="109">
        <f>IF($I$24=FALSE,0,'Tablas-Care'!D503)</f>
        <v>0</v>
      </c>
      <c r="J36" s="109">
        <f>IF($I$24=FALSE,0,'Tablas-Care'!E503)</f>
        <v>0</v>
      </c>
      <c r="K36" s="109">
        <f>IF($I$24=FALSE,0,'Tablas-Care'!F503)</f>
        <v>0</v>
      </c>
      <c r="L36" s="109">
        <f>IF($I$24=FALSE,0,'Tablas-Care'!G503)</f>
        <v>0</v>
      </c>
      <c r="M36" s="109">
        <f>IF($I$24=FALSE,0,'Tablas-Care'!H503)</f>
        <v>0</v>
      </c>
      <c r="N36" s="97"/>
    </row>
    <row r="37" spans="1:14" s="295" customFormat="1" ht="20" customHeight="1" x14ac:dyDescent="0.15">
      <c r="A37" s="351"/>
      <c r="B37" s="351"/>
      <c r="C37" s="351"/>
      <c r="D37" s="351"/>
      <c r="E37" s="286"/>
      <c r="F37" s="323" t="s">
        <v>9</v>
      </c>
      <c r="G37" s="302"/>
      <c r="H37" s="303">
        <f t="shared" ref="H37:M37" si="0">SUM(H32:H36)</f>
        <v>20267</v>
      </c>
      <c r="I37" s="302">
        <f t="shared" si="0"/>
        <v>16292</v>
      </c>
      <c r="J37" s="302">
        <f t="shared" si="0"/>
        <v>14992</v>
      </c>
      <c r="K37" s="302">
        <f t="shared" si="0"/>
        <v>10153</v>
      </c>
      <c r="L37" s="302">
        <f t="shared" si="0"/>
        <v>8110</v>
      </c>
      <c r="M37" s="324">
        <f t="shared" si="0"/>
        <v>6066</v>
      </c>
      <c r="N37" s="97"/>
    </row>
    <row r="38" spans="1:14" s="295" customFormat="1" ht="20" hidden="1" customHeight="1" x14ac:dyDescent="0.15">
      <c r="A38" s="234"/>
      <c r="B38" s="234"/>
      <c r="C38" s="234"/>
      <c r="D38" s="234"/>
      <c r="E38" s="286"/>
      <c r="F38" s="319" t="s">
        <v>10</v>
      </c>
      <c r="G38" s="105"/>
      <c r="H38" s="109">
        <v>0</v>
      </c>
      <c r="I38" s="105">
        <v>0</v>
      </c>
      <c r="J38" s="105">
        <v>0</v>
      </c>
      <c r="K38" s="105">
        <v>0</v>
      </c>
      <c r="L38" s="105">
        <v>0</v>
      </c>
      <c r="M38" s="320">
        <v>0</v>
      </c>
      <c r="N38" s="97"/>
    </row>
    <row r="39" spans="1:14" s="295" customFormat="1" ht="20" customHeight="1" x14ac:dyDescent="0.15">
      <c r="A39" s="351"/>
      <c r="B39" s="351"/>
      <c r="C39" s="359"/>
      <c r="D39" s="351"/>
      <c r="E39" s="286"/>
      <c r="F39" s="319" t="s">
        <v>56</v>
      </c>
      <c r="G39" s="105"/>
      <c r="H39" s="109">
        <f t="shared" ref="H39:M39" si="1">+H37*3.5%</f>
        <v>709.34500000000003</v>
      </c>
      <c r="I39" s="105">
        <f t="shared" si="1"/>
        <v>570.22</v>
      </c>
      <c r="J39" s="105">
        <f t="shared" si="1"/>
        <v>524.72</v>
      </c>
      <c r="K39" s="105">
        <f t="shared" si="1"/>
        <v>355.35500000000002</v>
      </c>
      <c r="L39" s="105">
        <f t="shared" si="1"/>
        <v>283.85000000000002</v>
      </c>
      <c r="M39" s="320">
        <f t="shared" si="1"/>
        <v>212.31000000000003</v>
      </c>
      <c r="N39" s="97"/>
    </row>
    <row r="40" spans="1:14" s="70" customFormat="1" ht="20" customHeight="1" x14ac:dyDescent="0.15">
      <c r="A40" s="351"/>
      <c r="B40" s="351"/>
      <c r="C40" s="356"/>
      <c r="D40" s="351"/>
      <c r="E40" s="286"/>
      <c r="F40" s="319" t="s">
        <v>57</v>
      </c>
      <c r="G40" s="105"/>
      <c r="H40" s="109">
        <f t="shared" ref="H40:M40" si="2">+H37*0.5%</f>
        <v>101.33500000000001</v>
      </c>
      <c r="I40" s="105">
        <f t="shared" si="2"/>
        <v>81.460000000000008</v>
      </c>
      <c r="J40" s="105">
        <f t="shared" si="2"/>
        <v>74.960000000000008</v>
      </c>
      <c r="K40" s="105">
        <f t="shared" si="2"/>
        <v>50.765000000000001</v>
      </c>
      <c r="L40" s="105">
        <f t="shared" si="2"/>
        <v>40.550000000000004</v>
      </c>
      <c r="M40" s="320">
        <f t="shared" si="2"/>
        <v>30.330000000000002</v>
      </c>
      <c r="N40" s="107"/>
    </row>
    <row r="41" spans="1:14" s="295" customFormat="1" ht="20" customHeight="1" x14ac:dyDescent="0.15">
      <c r="A41" s="351"/>
      <c r="B41" s="351"/>
      <c r="C41" s="357"/>
      <c r="D41" s="358"/>
      <c r="E41" s="286"/>
      <c r="F41" s="321"/>
      <c r="G41" s="106"/>
      <c r="H41" s="109"/>
      <c r="I41" s="106"/>
      <c r="J41" s="106"/>
      <c r="K41" s="106"/>
      <c r="L41" s="106"/>
      <c r="M41" s="322"/>
      <c r="N41" s="97"/>
    </row>
    <row r="42" spans="1:14" s="295" customFormat="1" ht="20" customHeight="1" x14ac:dyDescent="0.15">
      <c r="A42" s="351"/>
      <c r="B42" s="351"/>
      <c r="C42" s="356"/>
      <c r="D42" s="351"/>
      <c r="E42" s="297"/>
      <c r="F42" s="325" t="s">
        <v>80</v>
      </c>
      <c r="G42" s="326"/>
      <c r="H42" s="326">
        <f t="shared" ref="H42:M42" si="3">SUM(H37:H41)</f>
        <v>21077.68</v>
      </c>
      <c r="I42" s="326">
        <f t="shared" si="3"/>
        <v>16943.68</v>
      </c>
      <c r="J42" s="326">
        <f t="shared" si="3"/>
        <v>15591.679999999998</v>
      </c>
      <c r="K42" s="326">
        <f t="shared" si="3"/>
        <v>10559.119999999999</v>
      </c>
      <c r="L42" s="326">
        <f t="shared" si="3"/>
        <v>8434.4</v>
      </c>
      <c r="M42" s="327">
        <f t="shared" si="3"/>
        <v>6308.64</v>
      </c>
      <c r="N42" s="97"/>
    </row>
    <row r="43" spans="1:14" s="295" customFormat="1" ht="20" customHeight="1" x14ac:dyDescent="0.15">
      <c r="A43" s="351"/>
      <c r="B43" s="351"/>
      <c r="C43" s="356"/>
      <c r="D43" s="351"/>
      <c r="E43" s="297"/>
      <c r="F43" s="108"/>
      <c r="G43" s="108"/>
      <c r="H43" s="108"/>
      <c r="I43" s="108"/>
      <c r="J43" s="108"/>
      <c r="K43" s="108"/>
      <c r="L43" s="108"/>
      <c r="M43" s="108"/>
      <c r="N43" s="97"/>
    </row>
    <row r="44" spans="1:14" s="295" customFormat="1" ht="20" customHeight="1" x14ac:dyDescent="0.15">
      <c r="A44" s="351"/>
      <c r="B44" s="351"/>
      <c r="C44" s="357"/>
      <c r="D44" s="358"/>
      <c r="E44" s="298"/>
      <c r="F44" s="103"/>
      <c r="G44" s="103"/>
      <c r="H44" s="104"/>
      <c r="I44" s="103"/>
      <c r="J44" s="103"/>
      <c r="K44" s="103"/>
      <c r="L44" s="103"/>
      <c r="M44" s="103"/>
      <c r="N44" s="97"/>
    </row>
    <row r="45" spans="1:14" s="70" customFormat="1" ht="20" customHeight="1" x14ac:dyDescent="0.15">
      <c r="A45" s="351"/>
      <c r="B45" s="351"/>
      <c r="C45" s="359"/>
      <c r="D45" s="351"/>
      <c r="E45" s="298"/>
      <c r="F45" s="103"/>
      <c r="G45" s="103"/>
      <c r="H45" s="103"/>
      <c r="I45" s="103"/>
      <c r="J45" s="103"/>
      <c r="K45" s="103"/>
      <c r="L45" s="103"/>
      <c r="M45" s="103"/>
      <c r="N45" s="107"/>
    </row>
    <row r="46" spans="1:14" s="295" customFormat="1" ht="20" customHeight="1" x14ac:dyDescent="0.15">
      <c r="A46" s="360"/>
      <c r="B46" s="360"/>
      <c r="C46" s="358"/>
      <c r="D46" s="358"/>
      <c r="E46" s="298"/>
      <c r="F46" s="365" t="s">
        <v>62</v>
      </c>
      <c r="G46" s="365"/>
      <c r="H46" s="365"/>
      <c r="I46" s="365"/>
      <c r="J46" s="365"/>
      <c r="K46" s="365"/>
      <c r="L46" s="365"/>
      <c r="M46" s="365"/>
      <c r="N46" s="97"/>
    </row>
    <row r="47" spans="1:14" s="70" customFormat="1" ht="20" customHeight="1" x14ac:dyDescent="0.15">
      <c r="A47" s="360"/>
      <c r="B47" s="360"/>
      <c r="C47" s="358"/>
      <c r="D47" s="358"/>
      <c r="E47" s="298"/>
      <c r="F47" s="328" t="s">
        <v>6</v>
      </c>
      <c r="G47" s="329"/>
      <c r="H47" s="317">
        <f>VLOOKUP($M$16,'Tablas-Care'!$A$508:$H$531,3,TRUE)+75</f>
        <v>10776.76</v>
      </c>
      <c r="I47" s="317">
        <f>VLOOKUP($M$16,'Tablas-Care'!$A$508:$H$531,4,TRUE)+75</f>
        <v>8670.01</v>
      </c>
      <c r="J47" s="317">
        <f>VLOOKUP($M$16,'Tablas-Care'!$A$508:$H$531,5,TRUE)+75</f>
        <v>7981.01</v>
      </c>
      <c r="K47" s="317">
        <f>VLOOKUP($M$16,'Tablas-Care'!$A$508:$H$531,6,TRUE)+75</f>
        <v>5416.34</v>
      </c>
      <c r="L47" s="317">
        <f>VLOOKUP($M$16,'Tablas-Care'!$A$508:$H$531,7,TRUE)+75</f>
        <v>4333.55</v>
      </c>
      <c r="M47" s="317">
        <f>VLOOKUP($M$16,'Tablas-Care'!$A$508:$H$531,8,TRUE)+75</f>
        <v>3250.23</v>
      </c>
      <c r="N47" s="107"/>
    </row>
    <row r="48" spans="1:14" s="295" customFormat="1" ht="20" customHeight="1" x14ac:dyDescent="0.15">
      <c r="A48" s="360"/>
      <c r="B48" s="360"/>
      <c r="C48" s="358"/>
      <c r="D48" s="358"/>
      <c r="E48" s="286"/>
      <c r="F48" s="319" t="s">
        <v>7</v>
      </c>
      <c r="G48" s="105"/>
      <c r="H48" s="109">
        <f>IF($J$16=1,0,(VLOOKUP($M$18,'Tablas-Care'!$A$508:$H$531,3,TRUE)))</f>
        <v>0</v>
      </c>
      <c r="I48" s="109">
        <f>IF($J$16=1,0,(VLOOKUP($M$18,'Tablas-Care'!$A$508:$H$531,4,TRUE)))</f>
        <v>0</v>
      </c>
      <c r="J48" s="109">
        <f>IF($J$16=1,0,(VLOOKUP($M$18,'Tablas-Care'!$A$508:$H$531,5,TRUE)))</f>
        <v>0</v>
      </c>
      <c r="K48" s="109">
        <f>IF($J$16=1,0,(VLOOKUP($M$18,'Tablas-Care'!$A$508:$H$531,6,TRUE)))</f>
        <v>0</v>
      </c>
      <c r="L48" s="109">
        <f>IF($J$16=1,0,(VLOOKUP($M$18,'Tablas-Care'!$A$508:$H$531,7,TRUE)))</f>
        <v>0</v>
      </c>
      <c r="M48" s="109">
        <f>IF($J$16=1,0,(VLOOKUP($M$18,'Tablas-Care'!$A$508:$H$531,8,TRUE)))</f>
        <v>0</v>
      </c>
      <c r="N48" s="97"/>
    </row>
    <row r="49" spans="1:14" s="295" customFormat="1" ht="20" customHeight="1" x14ac:dyDescent="0.15">
      <c r="A49" s="360"/>
      <c r="B49" s="360"/>
      <c r="C49" s="358"/>
      <c r="D49" s="358"/>
      <c r="E49" s="286"/>
      <c r="F49" s="319" t="s">
        <v>8</v>
      </c>
      <c r="G49" s="105"/>
      <c r="H49" s="109">
        <f>IF($J$18=0,0,(VLOOKUP($J$18,'Tablas-Care'!$A$532:$H$534,3,TRUE)))</f>
        <v>0</v>
      </c>
      <c r="I49" s="109">
        <f>IF($J$18=0,0,(VLOOKUP($J$18,'Tablas-Care'!$A$532:$H$534,4,TRUE)))</f>
        <v>0</v>
      </c>
      <c r="J49" s="109">
        <f>IF($J$18=0,0,(VLOOKUP($J$18,'Tablas-Care'!$A$532:$H$534,5,TRUE)))</f>
        <v>0</v>
      </c>
      <c r="K49" s="109">
        <f>IF($J$18=0,0,(VLOOKUP($J$18,'Tablas-Care'!$A$532:$H$534,6,TRUE)))</f>
        <v>0</v>
      </c>
      <c r="L49" s="109">
        <f>IF($J$18=0,0,(VLOOKUP($J$18,'Tablas-Care'!$A$532:$H$534,7,TRUE)))</f>
        <v>0</v>
      </c>
      <c r="M49" s="109">
        <f>IF($J$18=0,0,(VLOOKUP($J$18,'Tablas-Care'!$A$532:$H$534,8,TRUE)))</f>
        <v>0</v>
      </c>
      <c r="N49" s="97"/>
    </row>
    <row r="50" spans="1:14" s="295" customFormat="1" ht="20" customHeight="1" x14ac:dyDescent="0.15">
      <c r="A50" s="360"/>
      <c r="B50" s="360"/>
      <c r="C50" s="358"/>
      <c r="D50" s="358"/>
      <c r="E50" s="286"/>
      <c r="F50" s="319" t="s">
        <v>78</v>
      </c>
      <c r="G50" s="105"/>
      <c r="H50" s="110">
        <f>+IF($I$22=FALSE,0,'Tablas-Care'!C535)</f>
        <v>0</v>
      </c>
      <c r="I50" s="110">
        <f>+IF($I$22=FALSE,0,'Tablas-Care'!D535)</f>
        <v>0</v>
      </c>
      <c r="J50" s="110">
        <f>+IF($I$22=FALSE,0,'Tablas-Care'!E535)</f>
        <v>0</v>
      </c>
      <c r="K50" s="110">
        <f>+IF($I$22=FALSE,0,'Tablas-Care'!F535)</f>
        <v>0</v>
      </c>
      <c r="L50" s="110">
        <f>+IF($I$22=FALSE,0,'Tablas-Care'!G535)</f>
        <v>0</v>
      </c>
      <c r="M50" s="110">
        <f>+IF($I$22=FALSE,0,'Tablas-Care'!H535)</f>
        <v>0</v>
      </c>
      <c r="N50" s="97"/>
    </row>
    <row r="51" spans="1:14" s="295" customFormat="1" ht="20" customHeight="1" x14ac:dyDescent="0.15">
      <c r="A51" s="360"/>
      <c r="B51" s="360"/>
      <c r="C51" s="361"/>
      <c r="D51" s="361"/>
      <c r="E51" s="286"/>
      <c r="F51" s="319" t="s">
        <v>79</v>
      </c>
      <c r="G51" s="105"/>
      <c r="H51" s="109">
        <f>IF($I$24=FALSE,0,'Tablas-Care'!C536)</f>
        <v>0</v>
      </c>
      <c r="I51" s="109">
        <f>IF($I$24=FALSE,0,'Tablas-Care'!D536)</f>
        <v>0</v>
      </c>
      <c r="J51" s="109">
        <f>IF($I$24=FALSE,0,'Tablas-Care'!E536)</f>
        <v>0</v>
      </c>
      <c r="K51" s="109">
        <f>IF($I$24=FALSE,0,'Tablas-Care'!F536)</f>
        <v>0</v>
      </c>
      <c r="L51" s="109">
        <f>IF($I$24=FALSE,0,'Tablas-Care'!G536)</f>
        <v>0</v>
      </c>
      <c r="M51" s="109">
        <f>IF($I$24=FALSE,0,'Tablas-Care'!H536)</f>
        <v>0</v>
      </c>
      <c r="N51" s="97"/>
    </row>
    <row r="52" spans="1:14" s="295" customFormat="1" ht="20" customHeight="1" x14ac:dyDescent="0.15">
      <c r="A52" s="360"/>
      <c r="B52" s="360"/>
      <c r="C52" s="361"/>
      <c r="D52" s="361"/>
      <c r="E52" s="286"/>
      <c r="F52" s="323" t="s">
        <v>9</v>
      </c>
      <c r="G52" s="302"/>
      <c r="H52" s="303">
        <f t="shared" ref="H52:M52" si="4">SUM(H47:H51)</f>
        <v>10776.76</v>
      </c>
      <c r="I52" s="302">
        <f t="shared" si="4"/>
        <v>8670.01</v>
      </c>
      <c r="J52" s="302">
        <f t="shared" si="4"/>
        <v>7981.01</v>
      </c>
      <c r="K52" s="302">
        <f t="shared" si="4"/>
        <v>5416.34</v>
      </c>
      <c r="L52" s="302">
        <f t="shared" si="4"/>
        <v>4333.55</v>
      </c>
      <c r="M52" s="324">
        <f t="shared" si="4"/>
        <v>3250.23</v>
      </c>
      <c r="N52" s="97"/>
    </row>
    <row r="53" spans="1:14" s="70" customFormat="1" ht="20" hidden="1" customHeight="1" x14ac:dyDescent="0.15">
      <c r="A53" s="236"/>
      <c r="B53" s="236"/>
      <c r="C53" s="235"/>
      <c r="D53" s="235"/>
      <c r="E53" s="286"/>
      <c r="F53" s="319" t="s">
        <v>10</v>
      </c>
      <c r="G53" s="105"/>
      <c r="H53" s="109">
        <v>0</v>
      </c>
      <c r="I53" s="105">
        <v>0</v>
      </c>
      <c r="J53" s="105">
        <v>0</v>
      </c>
      <c r="K53" s="105">
        <v>0</v>
      </c>
      <c r="L53" s="105">
        <v>0</v>
      </c>
      <c r="M53" s="320">
        <v>0</v>
      </c>
      <c r="N53" s="107"/>
    </row>
    <row r="54" spans="1:14" s="295" customFormat="1" ht="20" customHeight="1" x14ac:dyDescent="0.15">
      <c r="A54" s="351"/>
      <c r="B54" s="351"/>
      <c r="C54" s="351"/>
      <c r="D54" s="351"/>
      <c r="E54" s="286"/>
      <c r="F54" s="319" t="s">
        <v>56</v>
      </c>
      <c r="G54" s="105"/>
      <c r="H54" s="109">
        <f t="shared" ref="H54:M54" si="5">+H52*3.5%</f>
        <v>377.18660000000006</v>
      </c>
      <c r="I54" s="105">
        <f t="shared" si="5"/>
        <v>303.45035000000001</v>
      </c>
      <c r="J54" s="105">
        <f t="shared" si="5"/>
        <v>279.33535000000006</v>
      </c>
      <c r="K54" s="105">
        <f t="shared" si="5"/>
        <v>189.57190000000003</v>
      </c>
      <c r="L54" s="105">
        <f t="shared" si="5"/>
        <v>151.67425000000003</v>
      </c>
      <c r="M54" s="320">
        <f t="shared" si="5"/>
        <v>113.75805000000001</v>
      </c>
      <c r="N54" s="97"/>
    </row>
    <row r="55" spans="1:14" s="295" customFormat="1" ht="20" customHeight="1" x14ac:dyDescent="0.15">
      <c r="A55" s="351"/>
      <c r="B55" s="351"/>
      <c r="C55" s="351"/>
      <c r="D55" s="351"/>
      <c r="E55" s="297"/>
      <c r="F55" s="319" t="s">
        <v>57</v>
      </c>
      <c r="G55" s="105"/>
      <c r="H55" s="109">
        <f t="shared" ref="H55:M55" si="6">+H52*0.5%</f>
        <v>53.883800000000001</v>
      </c>
      <c r="I55" s="105">
        <f t="shared" si="6"/>
        <v>43.350050000000003</v>
      </c>
      <c r="J55" s="105">
        <f t="shared" si="6"/>
        <v>39.905050000000003</v>
      </c>
      <c r="K55" s="105">
        <f t="shared" si="6"/>
        <v>27.081700000000001</v>
      </c>
      <c r="L55" s="105">
        <f t="shared" si="6"/>
        <v>21.667750000000002</v>
      </c>
      <c r="M55" s="320">
        <f t="shared" si="6"/>
        <v>16.251149999999999</v>
      </c>
      <c r="N55" s="97"/>
    </row>
    <row r="56" spans="1:14" s="295" customFormat="1" ht="20" customHeight="1" x14ac:dyDescent="0.15">
      <c r="A56" s="351"/>
      <c r="B56" s="351"/>
      <c r="C56" s="351"/>
      <c r="D56" s="351"/>
      <c r="E56" s="297"/>
      <c r="F56" s="319"/>
      <c r="G56" s="105"/>
      <c r="H56" s="109"/>
      <c r="I56" s="105"/>
      <c r="J56" s="105"/>
      <c r="K56" s="105"/>
      <c r="L56" s="105"/>
      <c r="M56" s="320"/>
      <c r="N56" s="97"/>
    </row>
    <row r="57" spans="1:14" s="295" customFormat="1" ht="20" customHeight="1" x14ac:dyDescent="0.15">
      <c r="A57" s="351"/>
      <c r="B57" s="351"/>
      <c r="C57" s="351"/>
      <c r="D57" s="351"/>
      <c r="E57" s="299"/>
      <c r="F57" s="331" t="s">
        <v>81</v>
      </c>
      <c r="G57" s="304"/>
      <c r="H57" s="304">
        <f t="shared" ref="H57:M57" si="7">SUM(H52:H56)</f>
        <v>11207.830400000001</v>
      </c>
      <c r="I57" s="304">
        <f t="shared" si="7"/>
        <v>9016.8103999999985</v>
      </c>
      <c r="J57" s="304">
        <f t="shared" si="7"/>
        <v>8300.250399999999</v>
      </c>
      <c r="K57" s="304">
        <f t="shared" si="7"/>
        <v>5632.9935999999998</v>
      </c>
      <c r="L57" s="304">
        <f t="shared" si="7"/>
        <v>4506.8919999999998</v>
      </c>
      <c r="M57" s="332">
        <f t="shared" si="7"/>
        <v>3380.2392</v>
      </c>
      <c r="N57" s="97"/>
    </row>
    <row r="58" spans="1:14" s="70" customFormat="1" ht="20" customHeight="1" x14ac:dyDescent="0.15">
      <c r="A58" s="351"/>
      <c r="B58" s="351"/>
      <c r="C58" s="356"/>
      <c r="D58" s="351"/>
      <c r="E58" s="286"/>
      <c r="F58" s="333" t="s">
        <v>155</v>
      </c>
      <c r="G58" s="334"/>
      <c r="H58" s="334">
        <f>+(H52+H54+H55)*1-(78)</f>
        <v>11129.830400000001</v>
      </c>
      <c r="I58" s="334">
        <f>+(I52+I54+I55)*1-78</f>
        <v>8938.8103999999985</v>
      </c>
      <c r="J58" s="334">
        <f>+(J52+J54+J55)*1-78</f>
        <v>8222.250399999999</v>
      </c>
      <c r="K58" s="334">
        <f>+(K52+K54+K55)*1-78</f>
        <v>5554.9935999999998</v>
      </c>
      <c r="L58" s="334">
        <f>+(L52+L54+L55)*1-78</f>
        <v>4428.8919999999998</v>
      </c>
      <c r="M58" s="335">
        <f>+(M52+M54+M55)*1-78</f>
        <v>3302.2392</v>
      </c>
      <c r="N58" s="107"/>
    </row>
    <row r="59" spans="1:14" s="70" customFormat="1" ht="20" customHeight="1" x14ac:dyDescent="0.15">
      <c r="A59" s="351"/>
      <c r="B59" s="351"/>
      <c r="C59" s="351"/>
      <c r="D59" s="351"/>
      <c r="E59" s="289"/>
      <c r="F59" s="111"/>
      <c r="G59" s="111"/>
      <c r="H59" s="111"/>
      <c r="I59" s="111"/>
      <c r="J59" s="111"/>
      <c r="K59" s="111"/>
      <c r="L59" s="111"/>
      <c r="M59" s="111"/>
      <c r="N59" s="107"/>
    </row>
    <row r="60" spans="1:14" ht="20" customHeight="1" x14ac:dyDescent="0.2">
      <c r="A60" s="351"/>
      <c r="B60" s="351"/>
      <c r="C60" s="351"/>
      <c r="D60" s="351"/>
      <c r="E60" s="289"/>
      <c r="F60" s="349" t="s">
        <v>208</v>
      </c>
      <c r="G60" s="349"/>
      <c r="H60" s="349"/>
      <c r="I60" s="349"/>
      <c r="J60" s="349"/>
      <c r="K60" s="349"/>
      <c r="L60" s="349"/>
      <c r="M60" s="349"/>
      <c r="N60" s="112"/>
    </row>
    <row r="61" spans="1:14" ht="20" customHeight="1" x14ac:dyDescent="0.2">
      <c r="A61" s="351"/>
      <c r="B61" s="351"/>
      <c r="C61" s="351"/>
      <c r="D61" s="351"/>
      <c r="F61" s="350" t="s">
        <v>71</v>
      </c>
      <c r="G61" s="350"/>
      <c r="H61" s="350"/>
      <c r="I61" s="350"/>
      <c r="J61" s="350"/>
      <c r="K61" s="350"/>
      <c r="L61" s="350"/>
      <c r="M61" s="350"/>
      <c r="N61" s="112"/>
    </row>
    <row r="62" spans="1:14" ht="42" customHeight="1" x14ac:dyDescent="0.2">
      <c r="A62" s="354"/>
      <c r="B62" s="354"/>
      <c r="C62" s="355"/>
      <c r="D62" s="355"/>
      <c r="F62" s="350"/>
      <c r="G62" s="350"/>
      <c r="H62" s="350"/>
      <c r="I62" s="350"/>
      <c r="J62" s="350"/>
      <c r="K62" s="350"/>
      <c r="L62" s="350"/>
      <c r="M62" s="350"/>
      <c r="N62" s="112"/>
    </row>
    <row r="63" spans="1:14" ht="18" customHeight="1" x14ac:dyDescent="0.2">
      <c r="A63" s="352"/>
      <c r="B63" s="352"/>
      <c r="C63" s="352"/>
      <c r="D63" s="352"/>
      <c r="F63" s="350"/>
      <c r="G63" s="350"/>
      <c r="H63" s="350"/>
      <c r="I63" s="350"/>
      <c r="J63" s="350"/>
      <c r="K63" s="350"/>
      <c r="L63" s="350"/>
      <c r="M63" s="350"/>
      <c r="N63" s="112"/>
    </row>
    <row r="64" spans="1:14" ht="25" customHeight="1" x14ac:dyDescent="0.2">
      <c r="A64" s="353"/>
      <c r="B64" s="353"/>
      <c r="C64" s="353"/>
      <c r="D64" s="353"/>
      <c r="F64" s="140"/>
      <c r="G64" s="140"/>
      <c r="H64" s="140"/>
      <c r="I64" s="140"/>
      <c r="J64" s="140"/>
      <c r="K64" s="140"/>
      <c r="L64" s="140"/>
      <c r="M64" s="140"/>
      <c r="N64" s="112"/>
    </row>
    <row r="65" spans="2:13" ht="20" customHeight="1" x14ac:dyDescent="0.15">
      <c r="F65" s="288"/>
      <c r="G65" s="288"/>
      <c r="H65" s="288"/>
      <c r="I65" s="288"/>
      <c r="J65" s="288"/>
      <c r="K65" s="288"/>
      <c r="L65" s="288"/>
      <c r="M65" s="288"/>
    </row>
    <row r="66" spans="2:13" ht="19" customHeight="1" x14ac:dyDescent="0.15">
      <c r="B66" s="282" t="s">
        <v>2</v>
      </c>
      <c r="F66" s="288"/>
      <c r="G66" s="288"/>
      <c r="H66" s="288"/>
      <c r="I66" s="288"/>
      <c r="J66" s="288"/>
      <c r="K66" s="288"/>
      <c r="L66" s="288"/>
      <c r="M66" s="288"/>
    </row>
    <row r="67" spans="2:13" ht="24" customHeight="1" x14ac:dyDescent="0.15">
      <c r="B67" s="282" t="s">
        <v>2</v>
      </c>
      <c r="F67" s="288"/>
      <c r="G67" s="288"/>
      <c r="H67" s="288"/>
      <c r="I67" s="288"/>
      <c r="J67" s="288"/>
      <c r="K67" s="288"/>
      <c r="L67" s="288"/>
      <c r="M67" s="288"/>
    </row>
    <row r="68" spans="2:13" ht="24" customHeight="1" x14ac:dyDescent="0.15">
      <c r="F68" s="288"/>
      <c r="G68" s="288"/>
      <c r="H68" s="288"/>
      <c r="I68" s="288"/>
      <c r="J68" s="288"/>
      <c r="K68" s="288"/>
      <c r="L68" s="288"/>
      <c r="M68" s="288"/>
    </row>
    <row r="69" spans="2:13" x14ac:dyDescent="0.15">
      <c r="F69" s="288"/>
      <c r="G69" s="288"/>
      <c r="H69" s="288"/>
      <c r="I69" s="288"/>
      <c r="J69" s="288"/>
      <c r="K69" s="288"/>
      <c r="L69" s="288"/>
      <c r="M69" s="288"/>
    </row>
    <row r="70" spans="2:13" ht="27" customHeight="1" x14ac:dyDescent="0.15">
      <c r="F70" s="288"/>
      <c r="G70" s="288"/>
      <c r="H70" s="288"/>
      <c r="I70" s="288"/>
      <c r="J70" s="288"/>
      <c r="K70" s="288"/>
      <c r="L70" s="288"/>
      <c r="M70" s="288"/>
    </row>
    <row r="71" spans="2:13" x14ac:dyDescent="0.15">
      <c r="F71" s="288"/>
      <c r="G71" s="288"/>
      <c r="H71" s="288"/>
      <c r="I71" s="288"/>
      <c r="J71" s="288"/>
      <c r="K71" s="288"/>
      <c r="L71" s="288"/>
      <c r="M71" s="288"/>
    </row>
    <row r="72" spans="2:13" x14ac:dyDescent="0.15">
      <c r="F72" s="288"/>
      <c r="G72" s="288"/>
      <c r="H72" s="288"/>
      <c r="I72" s="288"/>
      <c r="J72" s="288"/>
      <c r="K72" s="288"/>
      <c r="L72" s="288"/>
      <c r="M72" s="288"/>
    </row>
    <row r="73" spans="2:13" ht="34" customHeight="1" x14ac:dyDescent="0.15">
      <c r="F73" s="76"/>
      <c r="G73" s="77"/>
      <c r="H73" s="77"/>
      <c r="I73" s="77"/>
      <c r="J73" s="77"/>
      <c r="K73" s="77"/>
      <c r="L73" s="77"/>
      <c r="M73" s="77"/>
    </row>
    <row r="74" spans="2:13" ht="21" customHeight="1" x14ac:dyDescent="0.15">
      <c r="F74" s="78"/>
      <c r="G74" s="78"/>
      <c r="H74" s="79"/>
      <c r="I74" s="78"/>
      <c r="J74" s="78"/>
      <c r="K74" s="78"/>
      <c r="L74" s="78"/>
      <c r="M74" s="78"/>
    </row>
    <row r="75" spans="2:13" ht="20" customHeight="1" x14ac:dyDescent="0.15">
      <c r="F75" s="78"/>
      <c r="G75" s="78"/>
      <c r="H75" s="79"/>
      <c r="I75" s="78"/>
      <c r="J75" s="78"/>
      <c r="K75" s="78"/>
      <c r="L75" s="78"/>
      <c r="M75" s="78"/>
    </row>
    <row r="76" spans="2:13" ht="22" customHeight="1" x14ac:dyDescent="0.15">
      <c r="F76" s="78"/>
      <c r="G76" s="78"/>
      <c r="H76" s="79"/>
      <c r="I76" s="78"/>
      <c r="J76" s="78"/>
      <c r="K76" s="78"/>
      <c r="L76" s="78"/>
      <c r="M76" s="78"/>
    </row>
    <row r="77" spans="2:13" ht="22" customHeight="1" x14ac:dyDescent="0.15">
      <c r="F77" s="78"/>
      <c r="G77" s="78"/>
      <c r="H77" s="79"/>
      <c r="I77" s="78"/>
      <c r="J77" s="78"/>
      <c r="K77" s="78"/>
      <c r="L77" s="78"/>
      <c r="M77" s="78"/>
    </row>
    <row r="78" spans="2:13" ht="22" customHeight="1" x14ac:dyDescent="0.15">
      <c r="F78" s="78"/>
      <c r="G78" s="78"/>
      <c r="H78" s="79"/>
      <c r="I78" s="78"/>
      <c r="J78" s="78"/>
      <c r="K78" s="78"/>
      <c r="L78" s="78"/>
      <c r="M78" s="78"/>
    </row>
    <row r="79" spans="2:13" ht="30" customHeight="1" x14ac:dyDescent="0.15">
      <c r="F79" s="80"/>
      <c r="G79" s="80"/>
      <c r="H79" s="81"/>
      <c r="I79" s="80"/>
      <c r="J79" s="80"/>
      <c r="K79" s="80"/>
      <c r="L79" s="80"/>
      <c r="M79" s="80"/>
    </row>
    <row r="80" spans="2:13" ht="30" customHeight="1" x14ac:dyDescent="0.15">
      <c r="F80" s="78"/>
      <c r="G80" s="78"/>
      <c r="H80" s="79"/>
      <c r="I80" s="78"/>
      <c r="J80" s="78"/>
      <c r="K80" s="78"/>
      <c r="L80" s="78"/>
      <c r="M80" s="78"/>
    </row>
    <row r="81" spans="6:13" ht="23" customHeight="1" x14ac:dyDescent="0.15">
      <c r="F81" s="78"/>
      <c r="G81" s="78"/>
      <c r="H81" s="79"/>
      <c r="I81" s="78"/>
      <c r="J81" s="78"/>
      <c r="K81" s="78"/>
      <c r="L81" s="78"/>
      <c r="M81" s="78"/>
    </row>
    <row r="82" spans="6:13" ht="26" customHeight="1" x14ac:dyDescent="0.15">
      <c r="F82" s="78"/>
      <c r="G82" s="78"/>
      <c r="H82" s="79"/>
      <c r="I82" s="78"/>
      <c r="J82" s="78"/>
      <c r="K82" s="78"/>
      <c r="L82" s="78"/>
      <c r="M82" s="78"/>
    </row>
    <row r="83" spans="6:13" ht="22" customHeight="1" x14ac:dyDescent="0.15">
      <c r="F83" s="78"/>
      <c r="G83" s="78"/>
      <c r="H83" s="79"/>
      <c r="I83" s="78"/>
      <c r="J83" s="78"/>
      <c r="K83" s="78"/>
      <c r="L83" s="78"/>
      <c r="M83" s="78"/>
    </row>
    <row r="84" spans="6:13" ht="21" customHeight="1" x14ac:dyDescent="0.15">
      <c r="F84" s="82"/>
      <c r="G84" s="82"/>
      <c r="H84" s="82"/>
      <c r="I84" s="82"/>
      <c r="J84" s="82"/>
      <c r="K84" s="82"/>
      <c r="L84" s="82"/>
      <c r="M84" s="82"/>
    </row>
    <row r="85" spans="6:13" ht="24" customHeight="1" x14ac:dyDescent="0.15">
      <c r="F85" s="71"/>
      <c r="G85" s="71"/>
      <c r="H85" s="71"/>
      <c r="I85" s="71"/>
      <c r="J85" s="71"/>
      <c r="K85" s="71"/>
      <c r="L85" s="71"/>
      <c r="M85" s="71"/>
    </row>
    <row r="86" spans="6:13" ht="23" customHeight="1" x14ac:dyDescent="0.15"/>
    <row r="87" spans="6:13" ht="20" customHeight="1" x14ac:dyDescent="0.15"/>
    <row r="88" spans="6:13" ht="22" customHeight="1" x14ac:dyDescent="0.15"/>
  </sheetData>
  <sheetProtection algorithmName="SHA-512" hashValue="CnjzSO586CuS8Q4SF18VyDlWgjfwOktkrApZtKQbt0b07EE0gWS0YI9tCsrs9ph+IDdg/2IXBftr2hDVF5A2zw==" saltValue="OiFD6hYmtuOeYnZSkda73A==" spinCount="100000" sheet="1" objects="1" scenarios="1"/>
  <mergeCells count="88">
    <mergeCell ref="F46:M46"/>
    <mergeCell ref="F31:M31"/>
    <mergeCell ref="H10:M10"/>
    <mergeCell ref="A14:B14"/>
    <mergeCell ref="C14:D14"/>
    <mergeCell ref="H14:M14"/>
    <mergeCell ref="A12:D12"/>
    <mergeCell ref="H12:M12"/>
    <mergeCell ref="A13:B13"/>
    <mergeCell ref="C13:D13"/>
    <mergeCell ref="A15:B15"/>
    <mergeCell ref="C15:D15"/>
    <mergeCell ref="A16:B16"/>
    <mergeCell ref="C16:D16"/>
    <mergeCell ref="A17:B17"/>
    <mergeCell ref="C17:D17"/>
    <mergeCell ref="F17:G17"/>
    <mergeCell ref="A18:B19"/>
    <mergeCell ref="C18:D19"/>
    <mergeCell ref="F18:G18"/>
    <mergeCell ref="A22:B22"/>
    <mergeCell ref="C22:D22"/>
    <mergeCell ref="A30:B30"/>
    <mergeCell ref="C30:D30"/>
    <mergeCell ref="A23:B23"/>
    <mergeCell ref="C23:D23"/>
    <mergeCell ref="A24:B24"/>
    <mergeCell ref="C24:D24"/>
    <mergeCell ref="A25:B26"/>
    <mergeCell ref="C25:D25"/>
    <mergeCell ref="C26:D26"/>
    <mergeCell ref="A27:B28"/>
    <mergeCell ref="C27:D27"/>
    <mergeCell ref="C28:D28"/>
    <mergeCell ref="A29:B29"/>
    <mergeCell ref="C29:D29"/>
    <mergeCell ref="A37:B37"/>
    <mergeCell ref="C37:D37"/>
    <mergeCell ref="A31:B31"/>
    <mergeCell ref="C31:D31"/>
    <mergeCell ref="A32:B32"/>
    <mergeCell ref="C32:D32"/>
    <mergeCell ref="A33:B33"/>
    <mergeCell ref="C33:D33"/>
    <mergeCell ref="A34:B34"/>
    <mergeCell ref="C34:D34"/>
    <mergeCell ref="A35:B36"/>
    <mergeCell ref="C35:D35"/>
    <mergeCell ref="C36:D36"/>
    <mergeCell ref="A39:B39"/>
    <mergeCell ref="C39:D39"/>
    <mergeCell ref="A40:B40"/>
    <mergeCell ref="C40:D40"/>
    <mergeCell ref="A41:B41"/>
    <mergeCell ref="C41:D41"/>
    <mergeCell ref="A54:B54"/>
    <mergeCell ref="C54:D54"/>
    <mergeCell ref="A42:B42"/>
    <mergeCell ref="C42:D42"/>
    <mergeCell ref="A43:B43"/>
    <mergeCell ref="C43:D43"/>
    <mergeCell ref="A44:B44"/>
    <mergeCell ref="C44:D44"/>
    <mergeCell ref="A45:B45"/>
    <mergeCell ref="C45:D45"/>
    <mergeCell ref="A46:B52"/>
    <mergeCell ref="C46:D50"/>
    <mergeCell ref="C51:D52"/>
    <mergeCell ref="A55:B55"/>
    <mergeCell ref="C55:D55"/>
    <mergeCell ref="A56:B56"/>
    <mergeCell ref="C56:D56"/>
    <mergeCell ref="A57:B57"/>
    <mergeCell ref="C57:D57"/>
    <mergeCell ref="A58:B58"/>
    <mergeCell ref="C58:D58"/>
    <mergeCell ref="A59:B59"/>
    <mergeCell ref="C59:D59"/>
    <mergeCell ref="A60:B60"/>
    <mergeCell ref="C60:D60"/>
    <mergeCell ref="F60:M60"/>
    <mergeCell ref="F61:M63"/>
    <mergeCell ref="A61:B61"/>
    <mergeCell ref="C61:D61"/>
    <mergeCell ref="A63:B64"/>
    <mergeCell ref="C63:D64"/>
    <mergeCell ref="A62:B62"/>
    <mergeCell ref="C62:D62"/>
  </mergeCells>
  <conditionalFormatting sqref="J16">
    <cfRule type="cellIs" dxfId="22" priority="1" stopIfTrue="1" operator="greaterThan">
      <formula>2</formula>
    </cfRule>
    <cfRule type="cellIs" dxfId="21" priority="2" stopIfTrue="1" operator="lessThan">
      <formula>1</formula>
    </cfRule>
  </conditionalFormatting>
  <conditionalFormatting sqref="M16 M18">
    <cfRule type="cellIs" dxfId="20" priority="4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scale="49" orientation="landscape" horizontalDpi="300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4" name="Check Box 1">
              <controlPr locked="0" defaultSize="0" autoFill="0" autoLine="0" autoPict="0">
                <anchor moveWithCells="1">
                  <from>
                    <xdr:col>9</xdr:col>
                    <xdr:colOff>800100</xdr:colOff>
                    <xdr:row>21</xdr:row>
                    <xdr:rowOff>63500</xdr:rowOff>
                  </from>
                  <to>
                    <xdr:col>9</xdr:col>
                    <xdr:colOff>1193800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r:id="rId5" name="Check Box 2">
              <controlPr locked="0" defaultSize="0" autoFill="0" autoLine="0" autoPict="0">
                <anchor moveWithCells="1">
                  <from>
                    <xdr:col>9</xdr:col>
                    <xdr:colOff>812800</xdr:colOff>
                    <xdr:row>23</xdr:row>
                    <xdr:rowOff>63500</xdr:rowOff>
                  </from>
                  <to>
                    <xdr:col>9</xdr:col>
                    <xdr:colOff>1206500</xdr:colOff>
                    <xdr:row>23</xdr:row>
                    <xdr:rowOff>279400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2:N89"/>
  <sheetViews>
    <sheetView showGridLines="0" topLeftCell="A38" zoomScaleNormal="100" workbookViewId="0">
      <selection activeCell="F69" sqref="F69:N69"/>
    </sheetView>
  </sheetViews>
  <sheetFormatPr baseColWidth="10" defaultColWidth="8.83203125" defaultRowHeight="16" x14ac:dyDescent="0.2"/>
  <cols>
    <col min="1" max="1" width="60.1640625" style="114" customWidth="1"/>
    <col min="2" max="2" width="46.1640625" style="114" customWidth="1"/>
    <col min="3" max="3" width="22.6640625" style="114" hidden="1" customWidth="1"/>
    <col min="4" max="4" width="32.5" style="114" hidden="1" customWidth="1"/>
    <col min="5" max="5" width="3.83203125" style="135" customWidth="1"/>
    <col min="6" max="6" width="20.83203125" style="114" customWidth="1"/>
    <col min="7" max="7" width="17.6640625" style="114" customWidth="1"/>
    <col min="8" max="8" width="20.6640625" style="114" customWidth="1"/>
    <col min="9" max="9" width="23" style="114" customWidth="1"/>
    <col min="10" max="10" width="21.83203125" style="114" customWidth="1"/>
    <col min="11" max="11" width="31.5" style="114" customWidth="1"/>
    <col min="12" max="12" width="28.83203125" style="114" customWidth="1"/>
    <col min="13" max="13" width="23.1640625" style="114" customWidth="1"/>
    <col min="14" max="14" width="22" style="114" customWidth="1"/>
    <col min="15" max="16384" width="8.83203125" style="114"/>
  </cols>
  <sheetData>
    <row r="2" spans="1:13" x14ac:dyDescent="0.2">
      <c r="A2" s="115"/>
      <c r="B2" s="83"/>
      <c r="C2" s="83"/>
      <c r="D2" s="83"/>
      <c r="E2" s="116"/>
      <c r="F2" s="83"/>
      <c r="G2" s="83"/>
      <c r="H2" s="83"/>
      <c r="I2" s="83"/>
      <c r="J2" s="83"/>
      <c r="K2" s="83"/>
      <c r="L2" s="83"/>
    </row>
    <row r="3" spans="1:13" x14ac:dyDescent="0.2">
      <c r="A3" s="83"/>
      <c r="B3" s="83"/>
      <c r="C3" s="83"/>
      <c r="D3" s="83"/>
      <c r="E3" s="116"/>
      <c r="F3" s="83"/>
      <c r="G3" s="83"/>
      <c r="H3" s="83"/>
      <c r="I3" s="83"/>
      <c r="J3" s="83" t="s">
        <v>2</v>
      </c>
      <c r="K3" s="83" t="s">
        <v>2</v>
      </c>
      <c r="L3" s="83" t="s">
        <v>2</v>
      </c>
    </row>
    <row r="4" spans="1:13" x14ac:dyDescent="0.2">
      <c r="A4" s="83"/>
      <c r="B4" s="83"/>
      <c r="C4" s="83"/>
      <c r="D4" s="83"/>
      <c r="E4" s="116"/>
      <c r="F4" s="83"/>
      <c r="G4" s="83"/>
      <c r="H4" s="83"/>
      <c r="I4" s="83"/>
      <c r="J4" s="83"/>
      <c r="K4" s="83"/>
      <c r="L4" s="83"/>
    </row>
    <row r="5" spans="1:13" x14ac:dyDescent="0.2">
      <c r="A5" s="83"/>
      <c r="B5" s="83"/>
      <c r="C5" s="83"/>
      <c r="D5" s="83"/>
      <c r="E5" s="116"/>
      <c r="F5" s="83"/>
      <c r="G5" s="83"/>
      <c r="H5" s="83"/>
      <c r="I5" s="83"/>
      <c r="J5" s="83"/>
      <c r="K5" s="83"/>
      <c r="L5" s="83"/>
    </row>
    <row r="6" spans="1:13" x14ac:dyDescent="0.2">
      <c r="A6" s="83"/>
      <c r="B6" s="83"/>
      <c r="C6" s="83"/>
      <c r="D6" s="83"/>
      <c r="E6" s="116"/>
      <c r="F6" s="83"/>
      <c r="G6" s="83"/>
      <c r="H6" s="83"/>
      <c r="I6" s="83"/>
      <c r="J6" s="83"/>
      <c r="K6" s="83"/>
      <c r="L6" s="83"/>
    </row>
    <row r="7" spans="1:13" x14ac:dyDescent="0.2">
      <c r="A7" s="83"/>
      <c r="B7" s="83"/>
      <c r="C7" s="83"/>
      <c r="D7" s="83"/>
      <c r="E7" s="116"/>
      <c r="F7" s="83"/>
      <c r="G7" s="83"/>
      <c r="H7" s="83"/>
      <c r="I7" s="83"/>
      <c r="J7" s="64" t="s">
        <v>2</v>
      </c>
      <c r="K7" s="64" t="s">
        <v>2</v>
      </c>
      <c r="L7" s="64" t="s">
        <v>2</v>
      </c>
    </row>
    <row r="8" spans="1:13" x14ac:dyDescent="0.2">
      <c r="A8" s="83"/>
      <c r="B8" s="83"/>
      <c r="C8" s="83"/>
      <c r="D8" s="83"/>
      <c r="E8" s="116"/>
      <c r="F8" s="83"/>
      <c r="G8" s="83"/>
      <c r="H8" s="83"/>
      <c r="I8" s="83"/>
      <c r="J8" s="83"/>
      <c r="K8" s="83"/>
      <c r="L8" s="83"/>
    </row>
    <row r="9" spans="1:13" x14ac:dyDescent="0.2">
      <c r="A9" s="83"/>
      <c r="B9" s="83"/>
      <c r="C9" s="83"/>
      <c r="D9" s="83"/>
      <c r="E9" s="116"/>
      <c r="F9" s="83"/>
      <c r="G9" s="83"/>
      <c r="H9" s="83"/>
      <c r="I9" s="83"/>
      <c r="J9" s="83"/>
      <c r="K9" s="83"/>
      <c r="L9" s="83"/>
    </row>
    <row r="10" spans="1:13" x14ac:dyDescent="0.2">
      <c r="A10" s="83"/>
      <c r="B10" s="83"/>
      <c r="C10" s="83"/>
      <c r="D10" s="83"/>
      <c r="E10" s="116"/>
      <c r="F10" s="83"/>
      <c r="G10" s="83"/>
      <c r="H10" s="83"/>
      <c r="I10" s="83"/>
      <c r="J10" s="83"/>
      <c r="K10" s="83"/>
      <c r="L10" s="83"/>
    </row>
    <row r="11" spans="1:13" ht="25" x14ac:dyDescent="0.25">
      <c r="A11" s="117"/>
      <c r="B11" s="117"/>
      <c r="C11" s="192" t="s">
        <v>175</v>
      </c>
      <c r="D11" s="192"/>
      <c r="E11" s="192"/>
      <c r="F11" s="192"/>
      <c r="G11" s="192"/>
      <c r="H11" s="205" t="s">
        <v>191</v>
      </c>
      <c r="I11" s="205"/>
      <c r="J11" s="205"/>
      <c r="K11" s="205"/>
      <c r="L11" s="205"/>
    </row>
    <row r="12" spans="1:13" x14ac:dyDescent="0.2">
      <c r="A12" s="192"/>
      <c r="B12" s="192"/>
      <c r="C12" s="192"/>
      <c r="D12" s="192"/>
      <c r="E12" s="119"/>
      <c r="F12" s="192"/>
      <c r="G12" s="192"/>
      <c r="H12" s="192"/>
      <c r="I12" s="192"/>
      <c r="J12" s="192"/>
      <c r="K12" s="192"/>
      <c r="L12" s="192"/>
    </row>
    <row r="13" spans="1:13" ht="22.5" customHeight="1" x14ac:dyDescent="0.2">
      <c r="A13" s="368" t="s">
        <v>176</v>
      </c>
      <c r="B13" s="368"/>
      <c r="C13" s="368"/>
      <c r="D13" s="368"/>
      <c r="E13" s="245"/>
      <c r="F13" s="192"/>
      <c r="G13" s="60" t="s">
        <v>200</v>
      </c>
      <c r="H13" s="397" t="str">
        <f>+'INGRESO DE DATOS'!$D$15</f>
        <v>NOMBRE EL AGENTE</v>
      </c>
      <c r="I13" s="397"/>
      <c r="J13" s="397"/>
      <c r="K13" s="397"/>
      <c r="L13" s="397"/>
    </row>
    <row r="14" spans="1:13" ht="14.25" customHeight="1" x14ac:dyDescent="0.2">
      <c r="A14" s="399"/>
      <c r="B14" s="399"/>
      <c r="C14" s="399"/>
      <c r="D14" s="399"/>
      <c r="E14" s="236"/>
      <c r="F14" s="83"/>
      <c r="G14" s="83"/>
      <c r="H14" s="83"/>
      <c r="I14" s="83"/>
      <c r="J14" s="83"/>
      <c r="K14" s="83"/>
      <c r="L14" s="83"/>
      <c r="M14" s="221"/>
    </row>
    <row r="15" spans="1:13" ht="22.5" customHeight="1" x14ac:dyDescent="0.2">
      <c r="A15" s="185"/>
      <c r="B15" s="186"/>
      <c r="C15" s="386"/>
      <c r="D15" s="378"/>
      <c r="E15" s="236"/>
      <c r="F15" s="192"/>
      <c r="G15" s="60" t="s">
        <v>201</v>
      </c>
      <c r="H15" s="397" t="str">
        <f>+'INGRESO DE DATOS'!$D$26</f>
        <v>NOMBRE DE LA AGENCIA</v>
      </c>
      <c r="I15" s="397"/>
      <c r="J15" s="397"/>
      <c r="K15" s="397"/>
      <c r="L15" s="397"/>
    </row>
    <row r="16" spans="1:13" ht="14.25" customHeight="1" x14ac:dyDescent="0.2">
      <c r="A16" s="187"/>
      <c r="B16" s="243"/>
      <c r="C16" s="379"/>
      <c r="D16" s="380"/>
      <c r="E16" s="236"/>
      <c r="F16" s="192"/>
      <c r="G16" s="192"/>
      <c r="H16" s="83"/>
      <c r="I16" s="83"/>
      <c r="J16" s="83"/>
      <c r="K16" s="83"/>
      <c r="L16" s="83"/>
    </row>
    <row r="17" spans="1:14" ht="22.5" customHeight="1" x14ac:dyDescent="0.2">
      <c r="A17" s="171"/>
      <c r="B17" s="243"/>
      <c r="C17" s="379"/>
      <c r="D17" s="380"/>
      <c r="E17" s="236"/>
      <c r="F17" s="83"/>
      <c r="G17" s="83"/>
      <c r="H17" s="83"/>
      <c r="I17" s="60" t="s">
        <v>202</v>
      </c>
      <c r="J17" s="277">
        <f>+'INGRESO DE DATOS'!$G$17</f>
        <v>1</v>
      </c>
      <c r="K17" s="60" t="s">
        <v>204</v>
      </c>
      <c r="L17" s="277">
        <f>+'INGRESO DE DATOS'!$G$19</f>
        <v>68</v>
      </c>
    </row>
    <row r="18" spans="1:14" s="121" customFormat="1" ht="14.25" customHeight="1" x14ac:dyDescent="0.2">
      <c r="A18" s="171"/>
      <c r="B18" s="243"/>
      <c r="C18" s="379"/>
      <c r="D18" s="380"/>
      <c r="E18" s="236"/>
      <c r="F18" s="398"/>
      <c r="G18" s="398"/>
      <c r="H18" s="120"/>
      <c r="I18" s="120"/>
      <c r="J18" s="120"/>
      <c r="K18" s="120"/>
      <c r="L18" s="120"/>
    </row>
    <row r="19" spans="1:14" s="121" customFormat="1" ht="22.5" customHeight="1" x14ac:dyDescent="0.2">
      <c r="A19" s="171"/>
      <c r="B19" s="243"/>
      <c r="C19" s="386"/>
      <c r="D19" s="378"/>
      <c r="E19" s="122"/>
      <c r="F19" s="393"/>
      <c r="G19" s="394"/>
      <c r="H19" s="120"/>
      <c r="I19" s="60" t="s">
        <v>203</v>
      </c>
      <c r="J19" s="277">
        <f>+'INGRESO DE DATOS'!$J$17</f>
        <v>0</v>
      </c>
      <c r="K19" s="60" t="s">
        <v>205</v>
      </c>
      <c r="L19" s="277">
        <f>+'INGRESO DE DATOS'!$J$19</f>
        <v>46</v>
      </c>
    </row>
    <row r="20" spans="1:14" s="125" customFormat="1" ht="14.25" customHeight="1" x14ac:dyDescent="0.2">
      <c r="A20" s="187"/>
      <c r="B20" s="242"/>
      <c r="C20" s="395"/>
      <c r="D20" s="396"/>
      <c r="E20" s="122"/>
      <c r="F20" s="120"/>
      <c r="G20" s="123"/>
      <c r="H20" s="124"/>
      <c r="I20" s="120"/>
      <c r="J20" s="120" t="s">
        <v>2</v>
      </c>
      <c r="K20" s="120" t="s">
        <v>2</v>
      </c>
      <c r="L20" s="120" t="s">
        <v>2</v>
      </c>
    </row>
    <row r="21" spans="1:14" s="125" customFormat="1" ht="22.5" customHeight="1" x14ac:dyDescent="0.2">
      <c r="A21" s="187"/>
      <c r="B21" s="242"/>
      <c r="C21" s="240"/>
      <c r="D21" s="241"/>
      <c r="E21" s="122"/>
      <c r="F21" s="120"/>
      <c r="G21" s="123"/>
      <c r="H21" s="124"/>
      <c r="I21" s="60" t="s">
        <v>206</v>
      </c>
      <c r="J21" s="273">
        <f ca="1">+TODAY()</f>
        <v>44564</v>
      </c>
      <c r="K21" s="341" t="s">
        <v>211</v>
      </c>
      <c r="L21" s="339" t="str">
        <f>'INGRESO DE DATOS'!G21</f>
        <v>Resto de Ecuador</v>
      </c>
    </row>
    <row r="22" spans="1:14" s="125" customFormat="1" x14ac:dyDescent="0.2">
      <c r="A22" s="171"/>
      <c r="B22" s="243"/>
      <c r="C22" s="386"/>
      <c r="D22" s="378"/>
      <c r="E22" s="236"/>
      <c r="F22" s="83"/>
      <c r="G22" s="83"/>
      <c r="H22" s="83"/>
      <c r="I22" s="83" t="s">
        <v>2</v>
      </c>
      <c r="J22" s="163"/>
      <c r="K22" s="164"/>
      <c r="L22" s="83"/>
      <c r="M22" s="88"/>
    </row>
    <row r="23" spans="1:14" s="125" customFormat="1" x14ac:dyDescent="0.2">
      <c r="A23" s="171"/>
      <c r="B23" s="243"/>
      <c r="C23" s="386"/>
      <c r="D23" s="378"/>
      <c r="E23" s="236"/>
      <c r="F23" s="300" t="s">
        <v>25</v>
      </c>
      <c r="G23" s="301"/>
      <c r="H23" s="301" t="s">
        <v>20</v>
      </c>
      <c r="I23" s="301" t="s">
        <v>21</v>
      </c>
      <c r="J23" s="301" t="s">
        <v>22</v>
      </c>
      <c r="K23" s="301" t="s">
        <v>23</v>
      </c>
      <c r="L23" s="301" t="s">
        <v>24</v>
      </c>
      <c r="M23" s="301" t="s">
        <v>75</v>
      </c>
      <c r="N23" s="301" t="s">
        <v>190</v>
      </c>
    </row>
    <row r="24" spans="1:14" s="88" customFormat="1" x14ac:dyDescent="0.2">
      <c r="A24" s="187"/>
      <c r="B24" s="243"/>
      <c r="C24" s="386"/>
      <c r="D24" s="378"/>
      <c r="E24" s="236"/>
      <c r="F24" s="307" t="s">
        <v>31</v>
      </c>
      <c r="G24" s="308"/>
      <c r="H24" s="308">
        <v>250</v>
      </c>
      <c r="I24" s="308">
        <v>500</v>
      </c>
      <c r="J24" s="308">
        <v>1000</v>
      </c>
      <c r="K24" s="308">
        <v>2000</v>
      </c>
      <c r="L24" s="308">
        <v>5000</v>
      </c>
      <c r="M24" s="308">
        <v>10000</v>
      </c>
      <c r="N24" s="310">
        <v>20000</v>
      </c>
    </row>
    <row r="25" spans="1:14" s="88" customFormat="1" x14ac:dyDescent="0.2">
      <c r="A25" s="171"/>
      <c r="B25" s="243"/>
      <c r="C25" s="386"/>
      <c r="D25" s="378"/>
      <c r="E25" s="236"/>
      <c r="F25" s="311" t="s">
        <v>30</v>
      </c>
      <c r="G25" s="312"/>
      <c r="H25" s="312">
        <v>500</v>
      </c>
      <c r="I25" s="312">
        <v>1000</v>
      </c>
      <c r="J25" s="312">
        <v>2000</v>
      </c>
      <c r="K25" s="312">
        <v>4000</v>
      </c>
      <c r="L25" s="312">
        <v>5000</v>
      </c>
      <c r="M25" s="312">
        <v>10000</v>
      </c>
      <c r="N25" s="314">
        <v>20000</v>
      </c>
    </row>
    <row r="26" spans="1:14" s="88" customFormat="1" x14ac:dyDescent="0.2">
      <c r="A26" s="171"/>
      <c r="B26" s="188"/>
      <c r="C26" s="386"/>
      <c r="D26" s="378"/>
      <c r="E26" s="236"/>
      <c r="F26" s="120"/>
      <c r="G26" s="64"/>
      <c r="H26" s="120"/>
      <c r="I26" s="120"/>
      <c r="J26" s="120"/>
      <c r="K26" s="120"/>
      <c r="L26" s="120"/>
      <c r="M26" s="305"/>
      <c r="N26" s="125"/>
    </row>
    <row r="27" spans="1:14" s="128" customFormat="1" x14ac:dyDescent="0.2">
      <c r="A27" s="172"/>
      <c r="B27" s="168"/>
      <c r="C27" s="386"/>
      <c r="D27" s="378"/>
      <c r="E27" s="236"/>
      <c r="F27" s="365" t="s">
        <v>52</v>
      </c>
      <c r="G27" s="365"/>
      <c r="H27" s="365"/>
      <c r="I27" s="365"/>
      <c r="J27" s="365"/>
      <c r="K27" s="365"/>
      <c r="L27" s="365"/>
      <c r="M27" s="365"/>
      <c r="N27" s="365"/>
    </row>
    <row r="28" spans="1:14" s="129" customFormat="1" x14ac:dyDescent="0.15">
      <c r="A28" s="174"/>
      <c r="B28" s="392"/>
      <c r="C28" s="386"/>
      <c r="D28" s="378"/>
      <c r="E28" s="236"/>
      <c r="F28" s="328" t="s">
        <v>6</v>
      </c>
      <c r="G28" s="329"/>
      <c r="H28" s="329">
        <f>VLOOKUP($L$17,Tablas!$A$991:$I$1053,3,TRUE)+(60/12)+50</f>
        <v>1077.7233333333334</v>
      </c>
      <c r="I28" s="329">
        <f>VLOOKUP($L$17,Tablas!$A$991:$I$1053,4,TRUE)+(60/12)+50</f>
        <v>947.255</v>
      </c>
      <c r="J28" s="329">
        <f>VLOOKUP($L$17,Tablas!$A$991:$I$1053,5,TRUE)+(60/12)+50</f>
        <v>844.52333333333331</v>
      </c>
      <c r="K28" s="329">
        <f>VLOOKUP($L$17,Tablas!$A$991:$I$1053,6,TRUE)+(60/12)+50</f>
        <v>781.27666666666664</v>
      </c>
      <c r="L28" s="329">
        <f>VLOOKUP($L$17,Tablas!$A$991:$I$1053,7,TRUE)+(60/12)+50</f>
        <v>551.875</v>
      </c>
      <c r="M28" s="329">
        <f>VLOOKUP($L$17,Tablas!$A$991:$I$1053,8,TRUE)+(60/12)+50</f>
        <v>511.68333333333334</v>
      </c>
      <c r="N28" s="330">
        <f>VLOOKUP($L$17,Tablas!$A$991:$I$1053,9,TRUE)+(60/12)+50</f>
        <v>471.93333333333334</v>
      </c>
    </row>
    <row r="29" spans="1:14" s="129" customFormat="1" x14ac:dyDescent="0.15">
      <c r="A29" s="174"/>
      <c r="B29" s="392"/>
      <c r="C29" s="386"/>
      <c r="D29" s="378"/>
      <c r="E29" s="236"/>
      <c r="F29" s="319" t="s">
        <v>7</v>
      </c>
      <c r="G29" s="105"/>
      <c r="H29" s="105">
        <f>IF($J$17=1,0,(VLOOKUP($L$19,Tablas!$A$991:$I$1053,3,TRUE)))</f>
        <v>0</v>
      </c>
      <c r="I29" s="105">
        <f>IF($J$17=1,0,(VLOOKUP($L$19,Tablas!$A$991:$I$1053,4,TRUE)))</f>
        <v>0</v>
      </c>
      <c r="J29" s="105">
        <f>IF($J$17=1,0,(VLOOKUP($L$19,Tablas!$A$991:$I$1053,5,TRUE)))</f>
        <v>0</v>
      </c>
      <c r="K29" s="105">
        <f>IF($J$17=1,0,(VLOOKUP($L$19,Tablas!$A$991:$I$1053,6,TRUE)))</f>
        <v>0</v>
      </c>
      <c r="L29" s="105">
        <f>IF($J$17=1,0,(VLOOKUP($L$19,Tablas!$A$991:$I$1053,7,TRUE)))</f>
        <v>0</v>
      </c>
      <c r="M29" s="105">
        <f>IF($J$17=1,0,(VLOOKUP($L$19,Tablas!$A$991:$I$1053,8,TRUE)))</f>
        <v>0</v>
      </c>
      <c r="N29" s="320">
        <f>IF($J$17=1,0,(VLOOKUP($L$19,Tablas!$A$991:$I$1053,9,TRUE)))</f>
        <v>0</v>
      </c>
    </row>
    <row r="30" spans="1:14" s="129" customFormat="1" x14ac:dyDescent="0.15">
      <c r="A30" s="354"/>
      <c r="B30" s="387"/>
      <c r="C30" s="386"/>
      <c r="D30" s="378"/>
      <c r="E30" s="236"/>
      <c r="F30" s="319" t="s">
        <v>8</v>
      </c>
      <c r="G30" s="105"/>
      <c r="H30" s="105">
        <f>IF($J$19=0,0,(VLOOKUP($J$19,Tablas!$A$1054:$I$1056,3,TRUE)))</f>
        <v>0</v>
      </c>
      <c r="I30" s="105">
        <f>IF($J$19=0,0,(VLOOKUP($J$19,Tablas!$A$1054:$I$1056,4,TRUE)))</f>
        <v>0</v>
      </c>
      <c r="J30" s="105">
        <f>IF($J$19=0,0,(VLOOKUP($J$19,Tablas!$A$1054:$I$1056,5,TRUE)))</f>
        <v>0</v>
      </c>
      <c r="K30" s="105">
        <f>IF($J$19=0,0,(VLOOKUP($J$19,Tablas!$A$1054:$I$1056,6,TRUE)))</f>
        <v>0</v>
      </c>
      <c r="L30" s="105">
        <f>IF($J$19=0,0,(VLOOKUP($J$19,Tablas!$A$1054:$I$1056,7,TRUE)))</f>
        <v>0</v>
      </c>
      <c r="M30" s="105">
        <f>IF($J$19=0,0,(VLOOKUP($J$19,Tablas!$A$1054:$I$1056,8,TRUE)))</f>
        <v>0</v>
      </c>
      <c r="N30" s="320">
        <f>IF($J$19=0,0,(VLOOKUP($J$19,Tablas!$A$1054:$I$1056,9,TRUE)))</f>
        <v>0</v>
      </c>
    </row>
    <row r="31" spans="1:14" s="129" customFormat="1" x14ac:dyDescent="0.15">
      <c r="A31" s="354"/>
      <c r="B31" s="387"/>
      <c r="C31" s="386"/>
      <c r="D31" s="378"/>
      <c r="E31" s="236"/>
      <c r="F31" s="323" t="s">
        <v>9</v>
      </c>
      <c r="G31" s="302"/>
      <c r="H31" s="302">
        <f>SUM(H28:H30)</f>
        <v>1077.7233333333334</v>
      </c>
      <c r="I31" s="302">
        <f>SUM(I28:I30)</f>
        <v>947.255</v>
      </c>
      <c r="J31" s="302">
        <f>SUM(J28:J30)</f>
        <v>844.52333333333331</v>
      </c>
      <c r="K31" s="302">
        <f>SUM(K28:K30)</f>
        <v>781.27666666666664</v>
      </c>
      <c r="L31" s="302">
        <f>SUM(L28:L30)</f>
        <v>551.875</v>
      </c>
      <c r="M31" s="302">
        <f t="shared" ref="M31:N31" si="0">SUM(M28:M30)</f>
        <v>511.68333333333334</v>
      </c>
      <c r="N31" s="324">
        <f t="shared" si="0"/>
        <v>471.93333333333334</v>
      </c>
    </row>
    <row r="32" spans="1:14" s="130" customFormat="1" ht="15" hidden="1" customHeight="1" x14ac:dyDescent="0.15">
      <c r="A32" s="354"/>
      <c r="B32" s="387"/>
      <c r="C32" s="386"/>
      <c r="D32" s="378"/>
      <c r="E32" s="236"/>
      <c r="F32" s="319" t="s">
        <v>10</v>
      </c>
      <c r="G32" s="105"/>
      <c r="H32" s="105">
        <v>0</v>
      </c>
      <c r="I32" s="105">
        <v>0</v>
      </c>
      <c r="J32" s="105">
        <v>0</v>
      </c>
      <c r="K32" s="105">
        <v>0</v>
      </c>
      <c r="L32" s="105">
        <v>0</v>
      </c>
      <c r="M32" s="105">
        <v>0</v>
      </c>
      <c r="N32" s="320">
        <v>0</v>
      </c>
    </row>
    <row r="33" spans="1:14" s="129" customFormat="1" x14ac:dyDescent="0.15">
      <c r="A33" s="354"/>
      <c r="B33" s="387"/>
      <c r="C33" s="386"/>
      <c r="D33" s="378"/>
      <c r="E33" s="236"/>
      <c r="F33" s="319" t="s">
        <v>56</v>
      </c>
      <c r="G33" s="105"/>
      <c r="H33" s="105">
        <f>+H31*3.5%</f>
        <v>37.720316666666669</v>
      </c>
      <c r="I33" s="105">
        <f t="shared" ref="I33:N33" si="1">+I31*3.5%</f>
        <v>33.153925000000001</v>
      </c>
      <c r="J33" s="105">
        <f t="shared" si="1"/>
        <v>29.55831666666667</v>
      </c>
      <c r="K33" s="105">
        <f t="shared" si="1"/>
        <v>27.344683333333336</v>
      </c>
      <c r="L33" s="105">
        <f t="shared" si="1"/>
        <v>19.315625000000001</v>
      </c>
      <c r="M33" s="105">
        <f t="shared" si="1"/>
        <v>17.90891666666667</v>
      </c>
      <c r="N33" s="320">
        <f t="shared" si="1"/>
        <v>16.517666666666667</v>
      </c>
    </row>
    <row r="34" spans="1:14" s="129" customFormat="1" x14ac:dyDescent="0.15">
      <c r="A34" s="354"/>
      <c r="B34" s="387"/>
      <c r="C34" s="377"/>
      <c r="D34" s="388"/>
      <c r="E34" s="131"/>
      <c r="F34" s="319" t="s">
        <v>57</v>
      </c>
      <c r="G34" s="105"/>
      <c r="H34" s="105">
        <f>+H31*0.5%</f>
        <v>5.3886166666666666</v>
      </c>
      <c r="I34" s="105">
        <f t="shared" ref="I34:N34" si="2">+I31*0.5%</f>
        <v>4.736275</v>
      </c>
      <c r="J34" s="105">
        <f t="shared" si="2"/>
        <v>4.2226166666666662</v>
      </c>
      <c r="K34" s="105">
        <f t="shared" si="2"/>
        <v>3.9063833333333333</v>
      </c>
      <c r="L34" s="105">
        <f t="shared" si="2"/>
        <v>2.7593749999999999</v>
      </c>
      <c r="M34" s="105">
        <f t="shared" si="2"/>
        <v>2.5584166666666666</v>
      </c>
      <c r="N34" s="320">
        <f t="shared" si="2"/>
        <v>2.3596666666666666</v>
      </c>
    </row>
    <row r="35" spans="1:14" s="129" customFormat="1" x14ac:dyDescent="0.15">
      <c r="A35" s="354"/>
      <c r="B35" s="387"/>
      <c r="C35" s="389"/>
      <c r="D35" s="388"/>
      <c r="E35" s="236"/>
      <c r="F35" s="337" t="s">
        <v>53</v>
      </c>
      <c r="G35" s="206"/>
      <c r="H35" s="206">
        <f>SUM(H31:H34)</f>
        <v>1120.8322666666666</v>
      </c>
      <c r="I35" s="206">
        <f>SUM(I31:I34)</f>
        <v>985.14519999999993</v>
      </c>
      <c r="J35" s="206">
        <f>SUM(J31:J34)</f>
        <v>878.30426666666665</v>
      </c>
      <c r="K35" s="206">
        <f>SUM(K31:K34)</f>
        <v>812.52773333333334</v>
      </c>
      <c r="L35" s="206">
        <f>SUM(L31:L34)</f>
        <v>573.94999999999993</v>
      </c>
      <c r="M35" s="206">
        <f t="shared" ref="M35:N35" si="3">SUM(M31:M34)</f>
        <v>532.15066666666667</v>
      </c>
      <c r="N35" s="336">
        <f t="shared" si="3"/>
        <v>490.81066666666669</v>
      </c>
    </row>
    <row r="36" spans="1:14" s="129" customFormat="1" x14ac:dyDescent="0.15">
      <c r="A36" s="354"/>
      <c r="B36" s="387"/>
      <c r="C36" s="389"/>
      <c r="D36" s="378"/>
      <c r="E36" s="236"/>
      <c r="F36" s="325" t="s">
        <v>54</v>
      </c>
      <c r="G36" s="326"/>
      <c r="H36" s="326">
        <f>(H31 + H33 + H34)-52</f>
        <v>1068.8322666666666</v>
      </c>
      <c r="I36" s="326">
        <f>(I31 + I33 + I34)-52</f>
        <v>933.14519999999993</v>
      </c>
      <c r="J36" s="326">
        <f>(J31 + J33 + J34)-52</f>
        <v>826.30426666666665</v>
      </c>
      <c r="K36" s="326">
        <f>(K31 + K33 + K34)-52</f>
        <v>760.52773333333334</v>
      </c>
      <c r="L36" s="326">
        <f>(L31 + L33 + L34)-52</f>
        <v>521.94999999999993</v>
      </c>
      <c r="M36" s="326">
        <f t="shared" ref="M36:N36" si="4">(M31 + M33 + M34)-52</f>
        <v>480.15066666666667</v>
      </c>
      <c r="N36" s="327">
        <f t="shared" si="4"/>
        <v>438.81066666666669</v>
      </c>
    </row>
    <row r="37" spans="1:14" s="129" customFormat="1" x14ac:dyDescent="0.15">
      <c r="A37" s="354"/>
      <c r="B37" s="387"/>
      <c r="C37" s="389"/>
      <c r="D37" s="388"/>
      <c r="E37" s="236"/>
      <c r="F37" s="305"/>
      <c r="G37" s="305"/>
      <c r="H37" s="305"/>
      <c r="I37" s="305"/>
      <c r="J37" s="305"/>
      <c r="K37" s="305"/>
      <c r="L37" s="305"/>
      <c r="M37" s="305"/>
      <c r="N37" s="305"/>
    </row>
    <row r="38" spans="1:14" s="130" customFormat="1" x14ac:dyDescent="0.15">
      <c r="A38" s="237"/>
      <c r="B38" s="242"/>
      <c r="C38" s="389"/>
      <c r="D38" s="378"/>
      <c r="E38" s="236"/>
      <c r="F38" s="365" t="s">
        <v>11</v>
      </c>
      <c r="G38" s="365"/>
      <c r="H38" s="365"/>
      <c r="I38" s="365"/>
      <c r="J38" s="365"/>
      <c r="K38" s="365"/>
      <c r="L38" s="365"/>
      <c r="M38" s="365"/>
      <c r="N38" s="365"/>
    </row>
    <row r="39" spans="1:14" s="129" customFormat="1" x14ac:dyDescent="0.15">
      <c r="A39" s="237"/>
      <c r="B39" s="242"/>
      <c r="C39" s="390"/>
      <c r="D39" s="391"/>
      <c r="E39" s="236"/>
      <c r="F39" s="315" t="s">
        <v>6</v>
      </c>
      <c r="G39" s="316"/>
      <c r="H39" s="316">
        <f>VLOOKUP($L$17,Tablas!$A$920:$I$982,3,TRUE)+(60)+50</f>
        <v>11688</v>
      </c>
      <c r="I39" s="316">
        <f>VLOOKUP($L$17,Tablas!$A$920:$I$982,4,TRUE)+(60)+50</f>
        <v>10211</v>
      </c>
      <c r="J39" s="316">
        <f>VLOOKUP($L$17,Tablas!$A$920:$I$982,5,TRUE)+(60)+50</f>
        <v>9048</v>
      </c>
      <c r="K39" s="316">
        <f>VLOOKUP($L$17,Tablas!$A$920:$I$982,6,TRUE)+(60)+50</f>
        <v>8332</v>
      </c>
      <c r="L39" s="316">
        <f>VLOOKUP($L$17,Tablas!$A$920:$I$982,7,TRUE)+(60)+50</f>
        <v>5735</v>
      </c>
      <c r="M39" s="316">
        <f>VLOOKUP($L$17,Tablas!$A$920:$I$982,8,TRUE)+(60)+50</f>
        <v>5280</v>
      </c>
      <c r="N39" s="318">
        <f>VLOOKUP($L$17,Tablas!$A$920:$I$982,9,TRUE)+(60)+50</f>
        <v>4830</v>
      </c>
    </row>
    <row r="40" spans="1:14" s="129" customFormat="1" x14ac:dyDescent="0.15">
      <c r="A40" s="237"/>
      <c r="B40" s="242"/>
      <c r="C40" s="390"/>
      <c r="D40" s="391"/>
      <c r="E40" s="132"/>
      <c r="F40" s="319" t="s">
        <v>7</v>
      </c>
      <c r="G40" s="105"/>
      <c r="H40" s="105">
        <f>IF($J$17=1,0,(VLOOKUP($L$19,Tablas!$A$920:$I$982,3,TRUE)))</f>
        <v>0</v>
      </c>
      <c r="I40" s="105">
        <f>IF($J$17=1,0,(VLOOKUP($L$19,Tablas!$A$920:$I$982,4,TRUE)))</f>
        <v>0</v>
      </c>
      <c r="J40" s="105">
        <f>IF($J$17=1,0,(VLOOKUP($L$19,Tablas!$A$920:$I$982,5,TRUE)))</f>
        <v>0</v>
      </c>
      <c r="K40" s="105">
        <f>IF($J$17=1,0,(VLOOKUP($L$19,Tablas!$A$920:$I$982,6,TRUE)))</f>
        <v>0</v>
      </c>
      <c r="L40" s="105">
        <f>IF($J$17=1,0,(VLOOKUP($L$19,Tablas!$A$920:$I$982,7,TRUE)))</f>
        <v>0</v>
      </c>
      <c r="M40" s="105">
        <f>IF($J$17=1,0,(VLOOKUP($L$19,Tablas!$A$920:$I$982,8,TRUE)))</f>
        <v>0</v>
      </c>
      <c r="N40" s="320">
        <f>IF($J$17=1,0,(VLOOKUP($L$19,Tablas!$A$920:$I$982,9,TRUE)))</f>
        <v>0</v>
      </c>
    </row>
    <row r="41" spans="1:14" s="129" customFormat="1" x14ac:dyDescent="0.15">
      <c r="A41" s="237"/>
      <c r="B41" s="242"/>
      <c r="C41" s="390"/>
      <c r="D41" s="391"/>
      <c r="E41" s="132"/>
      <c r="F41" s="321" t="s">
        <v>8</v>
      </c>
      <c r="G41" s="106"/>
      <c r="H41" s="106">
        <f>IF($J$19=0,0,(VLOOKUP($J$19,Tablas!$A$983:$I$985,3,TRUE)))</f>
        <v>0</v>
      </c>
      <c r="I41" s="106">
        <f>IF($J$19=0,0,(VLOOKUP($J$19,Tablas!$A$983:$I$985,4,TRUE)))</f>
        <v>0</v>
      </c>
      <c r="J41" s="106">
        <f>IF($J$19=0,0,(VLOOKUP($J$19,Tablas!$A$983:$I$985,5,TRUE)))</f>
        <v>0</v>
      </c>
      <c r="K41" s="106">
        <f>IF($J$19=0,0,(VLOOKUP($J$19,Tablas!$A$983:$I$985,6,TRUE)))</f>
        <v>0</v>
      </c>
      <c r="L41" s="106">
        <f>IF($J$19=0,0,(VLOOKUP($J$19,Tablas!$A$983:$I$985,7,TRUE)))</f>
        <v>0</v>
      </c>
      <c r="M41" s="106">
        <f>IF($J$19=0,0,(VLOOKUP($J$19,Tablas!$A$983:$I$985,8,TRUE)))</f>
        <v>0</v>
      </c>
      <c r="N41" s="322">
        <f>IF($J$19=0,0,(VLOOKUP($J$19,Tablas!$A$983:$I$985,9,TRUE)))</f>
        <v>0</v>
      </c>
    </row>
    <row r="42" spans="1:14" s="129" customFormat="1" x14ac:dyDescent="0.15">
      <c r="A42" s="237"/>
      <c r="B42" s="242"/>
      <c r="C42" s="390"/>
      <c r="D42" s="391"/>
      <c r="E42" s="133"/>
      <c r="F42" s="323" t="s">
        <v>9</v>
      </c>
      <c r="G42" s="302"/>
      <c r="H42" s="302">
        <f>SUM(H39:H41)</f>
        <v>11688</v>
      </c>
      <c r="I42" s="302">
        <f t="shared" ref="I42:N42" si="5">SUM(I39:I41)</f>
        <v>10211</v>
      </c>
      <c r="J42" s="302">
        <f t="shared" si="5"/>
        <v>9048</v>
      </c>
      <c r="K42" s="302">
        <f t="shared" si="5"/>
        <v>8332</v>
      </c>
      <c r="L42" s="302">
        <f t="shared" si="5"/>
        <v>5735</v>
      </c>
      <c r="M42" s="302">
        <f t="shared" si="5"/>
        <v>5280</v>
      </c>
      <c r="N42" s="324">
        <f t="shared" si="5"/>
        <v>4830</v>
      </c>
    </row>
    <row r="43" spans="1:14" s="130" customFormat="1" ht="18" hidden="1" customHeight="1" x14ac:dyDescent="0.15">
      <c r="A43" s="237"/>
      <c r="B43" s="242"/>
      <c r="C43" s="379"/>
      <c r="D43" s="380"/>
      <c r="E43" s="133"/>
      <c r="F43" s="319" t="s">
        <v>10</v>
      </c>
      <c r="G43" s="105"/>
      <c r="H43" s="105">
        <v>0</v>
      </c>
      <c r="I43" s="105">
        <v>0</v>
      </c>
      <c r="J43" s="105">
        <v>0</v>
      </c>
      <c r="K43" s="105">
        <v>0</v>
      </c>
      <c r="L43" s="105">
        <v>0</v>
      </c>
      <c r="M43" s="105" t="s">
        <v>195</v>
      </c>
      <c r="N43" s="320" t="s">
        <v>195</v>
      </c>
    </row>
    <row r="44" spans="1:14" s="129" customFormat="1" x14ac:dyDescent="0.15">
      <c r="A44" s="237"/>
      <c r="B44" s="242"/>
      <c r="C44" s="379"/>
      <c r="D44" s="380"/>
      <c r="E44" s="133"/>
      <c r="F44" s="319" t="s">
        <v>56</v>
      </c>
      <c r="G44" s="105"/>
      <c r="H44" s="105">
        <f>+H42*3.5%</f>
        <v>409.08000000000004</v>
      </c>
      <c r="I44" s="105">
        <f t="shared" ref="I44:N44" si="6">+I42*3.5%</f>
        <v>357.38500000000005</v>
      </c>
      <c r="J44" s="105">
        <f t="shared" si="6"/>
        <v>316.68</v>
      </c>
      <c r="K44" s="105">
        <f t="shared" si="6"/>
        <v>291.62</v>
      </c>
      <c r="L44" s="105">
        <f t="shared" si="6"/>
        <v>200.72500000000002</v>
      </c>
      <c r="M44" s="105">
        <f t="shared" si="6"/>
        <v>184.8</v>
      </c>
      <c r="N44" s="320">
        <f t="shared" si="6"/>
        <v>169.05</v>
      </c>
    </row>
    <row r="45" spans="1:14" s="130" customFormat="1" x14ac:dyDescent="0.15">
      <c r="A45" s="237"/>
      <c r="B45" s="242"/>
      <c r="C45" s="377"/>
      <c r="D45" s="378"/>
      <c r="E45" s="133"/>
      <c r="F45" s="319" t="s">
        <v>57</v>
      </c>
      <c r="G45" s="105"/>
      <c r="H45" s="105">
        <f>+H42*0.5%</f>
        <v>58.44</v>
      </c>
      <c r="I45" s="105">
        <f t="shared" ref="I45:N45" si="7">+I42*0.5%</f>
        <v>51.055</v>
      </c>
      <c r="J45" s="105">
        <f t="shared" si="7"/>
        <v>45.24</v>
      </c>
      <c r="K45" s="105">
        <f t="shared" si="7"/>
        <v>41.660000000000004</v>
      </c>
      <c r="L45" s="105">
        <f t="shared" si="7"/>
        <v>28.675000000000001</v>
      </c>
      <c r="M45" s="105">
        <f t="shared" si="7"/>
        <v>26.400000000000002</v>
      </c>
      <c r="N45" s="320">
        <f t="shared" si="7"/>
        <v>24.150000000000002</v>
      </c>
    </row>
    <row r="46" spans="1:14" s="129" customFormat="1" x14ac:dyDescent="0.2">
      <c r="A46" s="172"/>
      <c r="B46" s="168"/>
      <c r="C46" s="386"/>
      <c r="D46" s="378"/>
      <c r="E46" s="236"/>
      <c r="F46" s="333" t="s">
        <v>55</v>
      </c>
      <c r="G46" s="334"/>
      <c r="H46" s="334">
        <f>SUM(H42:H45)</f>
        <v>12155.52</v>
      </c>
      <c r="I46" s="334">
        <f>SUM(I42:I45)</f>
        <v>10619.44</v>
      </c>
      <c r="J46" s="334">
        <f>SUM(J42:J45)</f>
        <v>9409.92</v>
      </c>
      <c r="K46" s="334">
        <f>SUM(K42:K45)</f>
        <v>8665.2800000000007</v>
      </c>
      <c r="L46" s="334">
        <f>SUM(L42:L45)</f>
        <v>5964.4000000000005</v>
      </c>
      <c r="M46" s="334">
        <f t="shared" ref="M46:N46" si="8">SUM(M42:M45)</f>
        <v>5491.2</v>
      </c>
      <c r="N46" s="335">
        <f t="shared" si="8"/>
        <v>5023.2</v>
      </c>
    </row>
    <row r="47" spans="1:14" s="129" customFormat="1" x14ac:dyDescent="0.15">
      <c r="A47" s="169"/>
      <c r="B47" s="384"/>
      <c r="C47" s="377"/>
      <c r="D47" s="378"/>
      <c r="E47" s="236"/>
      <c r="F47" s="305"/>
      <c r="G47" s="305"/>
      <c r="H47" s="305"/>
      <c r="I47" s="305"/>
      <c r="J47" s="305"/>
      <c r="K47" s="305"/>
      <c r="L47" s="305"/>
      <c r="M47" s="306"/>
      <c r="N47" s="305"/>
    </row>
    <row r="48" spans="1:14" s="129" customFormat="1" x14ac:dyDescent="0.15">
      <c r="A48" s="169"/>
      <c r="B48" s="384"/>
      <c r="C48" s="386"/>
      <c r="D48" s="378"/>
      <c r="E48" s="236"/>
      <c r="F48" s="365" t="s">
        <v>62</v>
      </c>
      <c r="G48" s="365"/>
      <c r="H48" s="365"/>
      <c r="I48" s="365"/>
      <c r="J48" s="365"/>
      <c r="K48" s="365"/>
      <c r="L48" s="365"/>
      <c r="M48" s="365"/>
      <c r="N48" s="365"/>
    </row>
    <row r="49" spans="1:14" s="129" customFormat="1" x14ac:dyDescent="0.15">
      <c r="A49" s="237"/>
      <c r="B49" s="242"/>
      <c r="C49" s="377"/>
      <c r="D49" s="378"/>
      <c r="E49" s="236"/>
      <c r="F49" s="328" t="s">
        <v>6</v>
      </c>
      <c r="G49" s="329"/>
      <c r="H49" s="329">
        <f>VLOOKUP($L$17,Tablas!$A$1133:$I$1195,3,TRUE)+(60/2)+50</f>
        <v>6042.67</v>
      </c>
      <c r="I49" s="329">
        <f>VLOOKUP($L$17,Tablas!$A$1133:$I$1195,4,TRUE)+(60/2)+50</f>
        <v>5282.0150000000003</v>
      </c>
      <c r="J49" s="329">
        <f>VLOOKUP($L$17,Tablas!$A$1133:$I$1195,5,TRUE)+(60/2)+50</f>
        <v>4683.07</v>
      </c>
      <c r="K49" s="329">
        <f>VLOOKUP($L$17,Tablas!$A$1133:$I$1195,6,TRUE)+(60/2)+50</f>
        <v>4314.33</v>
      </c>
      <c r="L49" s="329">
        <f>VLOOKUP($L$17,Tablas!$A$1133:$I$1195,7,TRUE)+(60/2)+50</f>
        <v>2976.875</v>
      </c>
      <c r="M49" s="329">
        <f>VLOOKUP($L$17,Tablas!$A$1133:$I$1195,8,TRUE)+(60/2)+50</f>
        <v>2742.55</v>
      </c>
      <c r="N49" s="330">
        <f>VLOOKUP($L$17,Tablas!$A$1133:$I$1195,9,TRUE)+(60/2)+50</f>
        <v>2510.8000000000002</v>
      </c>
    </row>
    <row r="50" spans="1:14" s="129" customFormat="1" x14ac:dyDescent="0.15">
      <c r="A50" s="237"/>
      <c r="B50" s="242"/>
      <c r="C50" s="379"/>
      <c r="D50" s="380"/>
      <c r="E50" s="236"/>
      <c r="F50" s="319" t="s">
        <v>7</v>
      </c>
      <c r="G50" s="105"/>
      <c r="H50" s="105">
        <f>IF($J$17=1,0,(VLOOKUP($L$19,Tablas!$A$1133:$I$1195,3,TRUE)))</f>
        <v>0</v>
      </c>
      <c r="I50" s="105">
        <f>IF($J$17=1,0,(VLOOKUP($L$19,Tablas!$A$1133:$I$1195,4,TRUE)))</f>
        <v>0</v>
      </c>
      <c r="J50" s="105">
        <f>IF($J$17=1,0,(VLOOKUP($L$19,Tablas!$A$1133:$I$1195,5,TRUE)))</f>
        <v>0</v>
      </c>
      <c r="K50" s="105">
        <f>IF($J$17=1,0,(VLOOKUP($L$19,Tablas!$A$1133:$I$1195,6,TRUE)))</f>
        <v>0</v>
      </c>
      <c r="L50" s="105">
        <f>IF($J$17=1,0,(VLOOKUP($L$19,Tablas!$A$1133:$I$1195,7,TRUE)))</f>
        <v>0</v>
      </c>
      <c r="M50" s="105">
        <f>IF($J$17=1,0,(VLOOKUP($L$19,Tablas!$A$1133:$I$1195,8,TRUE)))</f>
        <v>0</v>
      </c>
      <c r="N50" s="320">
        <f>IF($J$17=1,0,(VLOOKUP($L$19,Tablas!$A$1133:$I$1195,9,TRUE)))</f>
        <v>0</v>
      </c>
    </row>
    <row r="51" spans="1:14" s="130" customFormat="1" x14ac:dyDescent="0.15">
      <c r="A51" s="237"/>
      <c r="B51" s="243"/>
      <c r="C51" s="381"/>
      <c r="D51" s="382"/>
      <c r="E51" s="236"/>
      <c r="F51" s="319" t="s">
        <v>8</v>
      </c>
      <c r="G51" s="105"/>
      <c r="H51" s="105">
        <f>IF($J$19=0,0,(VLOOKUP($J$19,Tablas!$A$1196:$I$1198,3,TRUE)))</f>
        <v>0</v>
      </c>
      <c r="I51" s="105">
        <f>IF($J$19=0,0,(VLOOKUP($J$19,Tablas!$A$1196:$I$1198,4,TRUE)))</f>
        <v>0</v>
      </c>
      <c r="J51" s="105">
        <f>IF($J$19=0,0,(VLOOKUP($J$19,Tablas!$A$1196:$I$1198,5,TRUE)))</f>
        <v>0</v>
      </c>
      <c r="K51" s="105">
        <f>IF($J$19=0,0,(VLOOKUP($J$19,Tablas!$A$1196:$I$1198,6,TRUE)))</f>
        <v>0</v>
      </c>
      <c r="L51" s="105">
        <f>IF($J$19=0,0,(VLOOKUP($J$19,Tablas!$A$1196:$I$1198,7,TRUE)))</f>
        <v>0</v>
      </c>
      <c r="M51" s="105">
        <f>IF($J$19=0,0,(VLOOKUP($J$19,Tablas!$A$1196:$I$1198,8,TRUE)))</f>
        <v>0</v>
      </c>
      <c r="N51" s="320">
        <f>IF($J$19=0,0,(VLOOKUP($J$19,Tablas!$A$1196:$I$1198,9,TRUE)))</f>
        <v>0</v>
      </c>
    </row>
    <row r="52" spans="1:14" s="129" customFormat="1" ht="15" customHeight="1" x14ac:dyDescent="0.2">
      <c r="A52" s="237"/>
      <c r="B52" s="243"/>
      <c r="C52" s="113"/>
      <c r="D52" s="113"/>
      <c r="E52" s="236"/>
      <c r="F52" s="323" t="s">
        <v>9</v>
      </c>
      <c r="G52" s="302"/>
      <c r="H52" s="302">
        <f>SUM(H49:H51)</f>
        <v>6042.67</v>
      </c>
      <c r="I52" s="302">
        <f>SUM(I49:I51)</f>
        <v>5282.0150000000003</v>
      </c>
      <c r="J52" s="302">
        <f>SUM(J49:J51)</f>
        <v>4683.07</v>
      </c>
      <c r="K52" s="302">
        <f>SUM(K49:K51)</f>
        <v>4314.33</v>
      </c>
      <c r="L52" s="302">
        <f>SUM(L49:L51)</f>
        <v>2976.875</v>
      </c>
      <c r="M52" s="302">
        <f t="shared" ref="M52:N52" si="9">SUM(M49:M51)</f>
        <v>2742.55</v>
      </c>
      <c r="N52" s="324">
        <f t="shared" si="9"/>
        <v>2510.8000000000002</v>
      </c>
    </row>
    <row r="53" spans="1:14" s="129" customFormat="1" ht="15" hidden="1" customHeight="1" x14ac:dyDescent="0.2">
      <c r="A53" s="237"/>
      <c r="B53" s="242"/>
      <c r="C53" s="113"/>
      <c r="D53" s="113"/>
      <c r="E53" s="132"/>
      <c r="F53" s="319" t="s">
        <v>10</v>
      </c>
      <c r="G53" s="105"/>
      <c r="H53" s="105">
        <v>0</v>
      </c>
      <c r="I53" s="105">
        <v>0</v>
      </c>
      <c r="J53" s="105">
        <v>0</v>
      </c>
      <c r="K53" s="105">
        <v>0</v>
      </c>
      <c r="L53" s="105">
        <v>0</v>
      </c>
      <c r="M53" s="105" t="s">
        <v>195</v>
      </c>
      <c r="N53" s="320" t="s">
        <v>195</v>
      </c>
    </row>
    <row r="54" spans="1:14" s="129" customFormat="1" x14ac:dyDescent="0.2">
      <c r="A54" s="237"/>
      <c r="B54" s="242"/>
      <c r="C54" s="113"/>
      <c r="D54" s="113"/>
      <c r="E54" s="132"/>
      <c r="F54" s="319" t="s">
        <v>56</v>
      </c>
      <c r="G54" s="105"/>
      <c r="H54" s="105">
        <f>+H52*3.5%</f>
        <v>211.49345000000002</v>
      </c>
      <c r="I54" s="105">
        <f t="shared" ref="I54:N54" si="10">+I52*3.5%</f>
        <v>184.87052500000001</v>
      </c>
      <c r="J54" s="105">
        <f t="shared" si="10"/>
        <v>163.90745000000001</v>
      </c>
      <c r="K54" s="105">
        <f t="shared" si="10"/>
        <v>151.00155000000001</v>
      </c>
      <c r="L54" s="105">
        <f t="shared" si="10"/>
        <v>104.19062500000001</v>
      </c>
      <c r="M54" s="105">
        <f t="shared" si="10"/>
        <v>95.989250000000013</v>
      </c>
      <c r="N54" s="320">
        <f t="shared" si="10"/>
        <v>87.878000000000014</v>
      </c>
    </row>
    <row r="55" spans="1:14" s="129" customFormat="1" x14ac:dyDescent="0.2">
      <c r="A55" s="237"/>
      <c r="B55" s="242"/>
      <c r="C55" s="114"/>
      <c r="D55" s="114"/>
      <c r="E55" s="134"/>
      <c r="F55" s="319" t="s">
        <v>57</v>
      </c>
      <c r="G55" s="105"/>
      <c r="H55" s="105">
        <f>+H52*0.5%</f>
        <v>30.213350000000002</v>
      </c>
      <c r="I55" s="105">
        <f t="shared" ref="I55:N55" si="11">+I52*0.5%</f>
        <v>26.410075000000003</v>
      </c>
      <c r="J55" s="105">
        <f t="shared" si="11"/>
        <v>23.41535</v>
      </c>
      <c r="K55" s="105">
        <f t="shared" si="11"/>
        <v>21.571650000000002</v>
      </c>
      <c r="L55" s="105">
        <f t="shared" si="11"/>
        <v>14.884375</v>
      </c>
      <c r="M55" s="105">
        <f t="shared" si="11"/>
        <v>13.712750000000002</v>
      </c>
      <c r="N55" s="320">
        <f t="shared" si="11"/>
        <v>12.554000000000002</v>
      </c>
    </row>
    <row r="56" spans="1:14" s="130" customFormat="1" x14ac:dyDescent="0.2">
      <c r="A56" s="237"/>
      <c r="B56" s="243"/>
      <c r="C56" s="114"/>
      <c r="D56" s="114"/>
      <c r="E56" s="236"/>
      <c r="F56" s="337" t="s">
        <v>53</v>
      </c>
      <c r="G56" s="206"/>
      <c r="H56" s="206">
        <f>SUM(H52:H55)</f>
        <v>6284.3768</v>
      </c>
      <c r="I56" s="206">
        <f>SUM(I52:I55)</f>
        <v>5493.2956000000004</v>
      </c>
      <c r="J56" s="206">
        <f>SUM(J52:J55)</f>
        <v>4870.3927999999996</v>
      </c>
      <c r="K56" s="206">
        <f>SUM(K52:K55)</f>
        <v>4486.9031999999997</v>
      </c>
      <c r="L56" s="206">
        <f>SUM(L52:L55)</f>
        <v>3095.9500000000003</v>
      </c>
      <c r="M56" s="206">
        <f t="shared" ref="M56:N56" si="12">SUM(M52:M55)</f>
        <v>2852.2520000000004</v>
      </c>
      <c r="N56" s="336">
        <f t="shared" si="12"/>
        <v>2611.2320000000004</v>
      </c>
    </row>
    <row r="57" spans="1:14" s="130" customFormat="1" x14ac:dyDescent="0.2">
      <c r="A57" s="237"/>
      <c r="B57" s="243"/>
      <c r="C57" s="114"/>
      <c r="D57" s="114"/>
      <c r="E57" s="122"/>
      <c r="F57" s="325" t="s">
        <v>63</v>
      </c>
      <c r="G57" s="326"/>
      <c r="H57" s="326">
        <f>(H52 + H54 + H55)-52</f>
        <v>6232.3768</v>
      </c>
      <c r="I57" s="326">
        <f>(I52 + I54 + I55)-52</f>
        <v>5441.2956000000004</v>
      </c>
      <c r="J57" s="326">
        <f>(J52 + J54 + J55)-52</f>
        <v>4818.3927999999996</v>
      </c>
      <c r="K57" s="326">
        <f>(K52 + K54 + K55)-52</f>
        <v>4434.9031999999997</v>
      </c>
      <c r="L57" s="326">
        <f>(L52 + L54 + L55)-52</f>
        <v>3043.9500000000003</v>
      </c>
      <c r="M57" s="326">
        <f t="shared" ref="M57:N57" si="13">(M52 + M54 + M55)-52</f>
        <v>2800.2520000000004</v>
      </c>
      <c r="N57" s="327">
        <f t="shared" si="13"/>
        <v>2559.2320000000004</v>
      </c>
    </row>
    <row r="58" spans="1:14" x14ac:dyDescent="0.2">
      <c r="A58" s="237"/>
      <c r="B58" s="242"/>
      <c r="E58" s="122"/>
      <c r="F58" s="121"/>
      <c r="G58" s="121"/>
      <c r="H58" s="121"/>
      <c r="I58" s="121"/>
      <c r="J58" s="121"/>
      <c r="K58" s="121"/>
      <c r="L58" s="121"/>
      <c r="M58" s="305"/>
      <c r="N58" s="121"/>
    </row>
    <row r="59" spans="1:14" x14ac:dyDescent="0.2">
      <c r="A59" s="237"/>
      <c r="B59" s="243"/>
      <c r="F59" s="365" t="s">
        <v>64</v>
      </c>
      <c r="G59" s="365"/>
      <c r="H59" s="365"/>
      <c r="I59" s="365"/>
      <c r="J59" s="365"/>
      <c r="K59" s="365"/>
      <c r="L59" s="365"/>
      <c r="M59" s="365"/>
      <c r="N59" s="365"/>
    </row>
    <row r="60" spans="1:14" x14ac:dyDescent="0.2">
      <c r="A60" s="237"/>
      <c r="B60" s="242"/>
      <c r="F60" s="328" t="s">
        <v>6</v>
      </c>
      <c r="G60" s="329"/>
      <c r="H60" s="329">
        <f>VLOOKUP($L$17,Tablas!$A$1062:$I$1124,3,TRUE)+(60/4)+50</f>
        <v>3089.7524999999996</v>
      </c>
      <c r="I60" s="329">
        <f>VLOOKUP($L$17,Tablas!$A$1062:$I$1124,4,TRUE)+(60/4)+50</f>
        <v>2703.88625</v>
      </c>
      <c r="J60" s="329">
        <f>VLOOKUP($L$17,Tablas!$A$1062:$I$1124,5,TRUE)+(60/4)+50</f>
        <v>2400.0524999999998</v>
      </c>
      <c r="K60" s="329">
        <f>VLOOKUP($L$17,Tablas!$A$1062:$I$1124,6,TRUE)+(60/4)+50</f>
        <v>2212.9974999999999</v>
      </c>
      <c r="L60" s="329">
        <f>VLOOKUP($L$17,Tablas!$A$1062:$I$1124,7,TRUE)+(60/4)+50</f>
        <v>1534.53125</v>
      </c>
      <c r="M60" s="329">
        <f>VLOOKUP($L$17,Tablas!$A$1062:$I$1124,8,TRUE)+(60/4)+50</f>
        <v>1415.6624999999999</v>
      </c>
      <c r="N60" s="330">
        <f>VLOOKUP($L$17,Tablas!$A$1062:$I$1124,9,TRUE)+(60/4)+50</f>
        <v>1298.0999999999999</v>
      </c>
    </row>
    <row r="61" spans="1:14" x14ac:dyDescent="0.2">
      <c r="A61" s="237"/>
      <c r="B61" s="242"/>
      <c r="F61" s="319" t="s">
        <v>7</v>
      </c>
      <c r="G61" s="105"/>
      <c r="H61" s="105">
        <f>IF($J$17=1,0,(VLOOKUP($L$19,Tablas!$A$1062:$I$1124,3,TRUE)))</f>
        <v>0</v>
      </c>
      <c r="I61" s="105">
        <f>IF($J$17=1,0,(VLOOKUP($L$19,Tablas!$A$1062:$I$1124,4,TRUE)))</f>
        <v>0</v>
      </c>
      <c r="J61" s="105">
        <f>IF($J$17=1,0,(VLOOKUP($L$19,Tablas!$A$1062:$I$1124,5,TRUE)))</f>
        <v>0</v>
      </c>
      <c r="K61" s="105">
        <f>IF($J$17=1,0,(VLOOKUP($L$19,Tablas!$A$1062:$I$1124,6,TRUE)))</f>
        <v>0</v>
      </c>
      <c r="L61" s="105">
        <f>IF($J$17=1,0,(VLOOKUP($L$19,Tablas!$A$1062:$I$1124,7,TRUE)))</f>
        <v>0</v>
      </c>
      <c r="M61" s="105">
        <f>IF($J$17=1,0,(VLOOKUP($L$19,Tablas!$A$1062:$I$1124,8,TRUE)))</f>
        <v>0</v>
      </c>
      <c r="N61" s="320">
        <f>IF($J$17=1,0,(VLOOKUP($L$19,Tablas!$A$1062:$I$1124,9,TRUE)))</f>
        <v>0</v>
      </c>
    </row>
    <row r="62" spans="1:14" x14ac:dyDescent="0.2">
      <c r="A62" s="237"/>
      <c r="B62" s="383"/>
      <c r="F62" s="319" t="s">
        <v>8</v>
      </c>
      <c r="G62" s="105"/>
      <c r="H62" s="105">
        <f>IF($J$19=0,0,(VLOOKUP($J$19,Tablas!$A$1125:$I$1127,3,TRUE)))</f>
        <v>0</v>
      </c>
      <c r="I62" s="105">
        <f>IF($J$19=0,0,(VLOOKUP($J$19,Tablas!$A$1125:$I$1127,4,TRUE)))</f>
        <v>0</v>
      </c>
      <c r="J62" s="105">
        <f>IF($J$19=0,0,(VLOOKUP($J$19,Tablas!$A$1125:$I$1127,5,TRUE)))</f>
        <v>0</v>
      </c>
      <c r="K62" s="105">
        <f>IF($J$19=0,0,(VLOOKUP($J$19,Tablas!$A$1125:$I$1127,6,TRUE)))</f>
        <v>0</v>
      </c>
      <c r="L62" s="105">
        <f>IF($J$19=0,0,(VLOOKUP($J$19,Tablas!$A$1125:$I$1127,7,TRUE)))</f>
        <v>0</v>
      </c>
      <c r="M62" s="105">
        <f>IF($J$19=0,0,(VLOOKUP($J$19,Tablas!$A$1125:$I$1127,8,TRUE)))</f>
        <v>0</v>
      </c>
      <c r="N62" s="320">
        <f>IF($J$19=0,0,(VLOOKUP($J$19,Tablas!$A$1125:$I$1127,9,TRUE)))</f>
        <v>0</v>
      </c>
    </row>
    <row r="63" spans="1:14" x14ac:dyDescent="0.2">
      <c r="A63" s="171"/>
      <c r="B63" s="383"/>
      <c r="F63" s="323" t="s">
        <v>9</v>
      </c>
      <c r="G63" s="302"/>
      <c r="H63" s="302">
        <f>SUM(H60:H62)</f>
        <v>3089.7524999999996</v>
      </c>
      <c r="I63" s="302">
        <f>SUM(I60:I62)</f>
        <v>2703.88625</v>
      </c>
      <c r="J63" s="302">
        <f>SUM(J60:J62)</f>
        <v>2400.0524999999998</v>
      </c>
      <c r="K63" s="302">
        <f>SUM(K60:K62)</f>
        <v>2212.9974999999999</v>
      </c>
      <c r="L63" s="302">
        <f>SUM(L60:L62)</f>
        <v>1534.53125</v>
      </c>
      <c r="M63" s="302">
        <f t="shared" ref="M63:N63" si="14">SUM(M60:M62)</f>
        <v>1415.6624999999999</v>
      </c>
      <c r="N63" s="324">
        <f t="shared" si="14"/>
        <v>1298.0999999999999</v>
      </c>
    </row>
    <row r="64" spans="1:14" hidden="1" x14ac:dyDescent="0.2">
      <c r="A64" s="172"/>
      <c r="B64" s="168"/>
      <c r="F64" s="319" t="s">
        <v>10</v>
      </c>
      <c r="G64" s="105"/>
      <c r="H64" s="105">
        <v>0</v>
      </c>
      <c r="I64" s="105">
        <v>0</v>
      </c>
      <c r="J64" s="105">
        <v>0</v>
      </c>
      <c r="K64" s="105">
        <v>0</v>
      </c>
      <c r="L64" s="105">
        <v>0</v>
      </c>
      <c r="M64" s="105" t="s">
        <v>195</v>
      </c>
      <c r="N64" s="320" t="s">
        <v>195</v>
      </c>
    </row>
    <row r="65" spans="1:14" x14ac:dyDescent="0.2">
      <c r="A65" s="172"/>
      <c r="B65" s="168"/>
      <c r="F65" s="319" t="s">
        <v>56</v>
      </c>
      <c r="G65" s="105"/>
      <c r="H65" s="105">
        <f>+H63*3.5%</f>
        <v>108.14133749999999</v>
      </c>
      <c r="I65" s="105">
        <f t="shared" ref="I65:N65" si="15">+I63*3.5%</f>
        <v>94.636018750000005</v>
      </c>
      <c r="J65" s="105">
        <f t="shared" si="15"/>
        <v>84.001837499999993</v>
      </c>
      <c r="K65" s="105">
        <f t="shared" si="15"/>
        <v>77.454912500000006</v>
      </c>
      <c r="L65" s="105">
        <f t="shared" si="15"/>
        <v>53.708593750000006</v>
      </c>
      <c r="M65" s="105">
        <f t="shared" si="15"/>
        <v>49.548187500000004</v>
      </c>
      <c r="N65" s="320">
        <f t="shared" si="15"/>
        <v>45.433500000000002</v>
      </c>
    </row>
    <row r="66" spans="1:14" x14ac:dyDescent="0.2">
      <c r="A66" s="169"/>
      <c r="B66" s="384"/>
      <c r="F66" s="319" t="s">
        <v>57</v>
      </c>
      <c r="G66" s="105"/>
      <c r="H66" s="105">
        <f>+H63*0.5%</f>
        <v>15.448762499999999</v>
      </c>
      <c r="I66" s="105">
        <f t="shared" ref="I66:N66" si="16">+I63*0.5%</f>
        <v>13.51943125</v>
      </c>
      <c r="J66" s="105">
        <f t="shared" si="16"/>
        <v>12.0002625</v>
      </c>
      <c r="K66" s="105">
        <f t="shared" si="16"/>
        <v>11.064987499999999</v>
      </c>
      <c r="L66" s="105">
        <f t="shared" si="16"/>
        <v>7.6726562500000002</v>
      </c>
      <c r="M66" s="105">
        <f t="shared" si="16"/>
        <v>7.0783125</v>
      </c>
      <c r="N66" s="320">
        <f t="shared" si="16"/>
        <v>6.4904999999999999</v>
      </c>
    </row>
    <row r="67" spans="1:14" x14ac:dyDescent="0.2">
      <c r="A67" s="169"/>
      <c r="B67" s="384"/>
      <c r="F67" s="331" t="s">
        <v>53</v>
      </c>
      <c r="G67" s="304"/>
      <c r="H67" s="206">
        <f>SUM(H63:H66)</f>
        <v>3213.3425999999999</v>
      </c>
      <c r="I67" s="206">
        <f>SUM(I63:I66)</f>
        <v>2812.0416999999998</v>
      </c>
      <c r="J67" s="206">
        <f>SUM(J63:J66)</f>
        <v>2496.0545999999999</v>
      </c>
      <c r="K67" s="206">
        <f>SUM(K63:K66)</f>
        <v>2301.5173999999997</v>
      </c>
      <c r="L67" s="206">
        <f>SUM(L63:L66)</f>
        <v>1595.9125000000001</v>
      </c>
      <c r="M67" s="206">
        <f t="shared" ref="M67:N67" si="17">SUM(M63:M66)</f>
        <v>1472.289</v>
      </c>
      <c r="N67" s="336">
        <f t="shared" si="17"/>
        <v>1350.0240000000001</v>
      </c>
    </row>
    <row r="68" spans="1:14" x14ac:dyDescent="0.2">
      <c r="A68" s="187"/>
      <c r="B68" s="243"/>
      <c r="F68" s="333" t="s">
        <v>65</v>
      </c>
      <c r="G68" s="334"/>
      <c r="H68" s="326">
        <f>(H63 + H65 + H66)-52</f>
        <v>3161.3425999999999</v>
      </c>
      <c r="I68" s="326">
        <f>(I63 + I65 + I66)-52</f>
        <v>2760.0416999999998</v>
      </c>
      <c r="J68" s="326">
        <f>(J63 + J65 + J66)-52</f>
        <v>2444.0545999999999</v>
      </c>
      <c r="K68" s="326">
        <f>(K63 + K65 + K66)-52</f>
        <v>2249.5173999999997</v>
      </c>
      <c r="L68" s="326">
        <f>(L63 + L65 + L66)-52</f>
        <v>1543.9125000000001</v>
      </c>
      <c r="M68" s="326">
        <f t="shared" ref="M68:N68" si="18">(M63 + M65 + M66)-52</f>
        <v>1420.289</v>
      </c>
      <c r="N68" s="327">
        <f t="shared" si="18"/>
        <v>1298.0240000000001</v>
      </c>
    </row>
    <row r="69" spans="1:14" ht="25" customHeight="1" x14ac:dyDescent="0.2">
      <c r="A69" s="171"/>
      <c r="B69" s="243"/>
      <c r="F69" s="372" t="s">
        <v>208</v>
      </c>
      <c r="G69" s="372"/>
      <c r="H69" s="372"/>
      <c r="I69" s="372"/>
      <c r="J69" s="372"/>
      <c r="K69" s="372"/>
      <c r="L69" s="372"/>
      <c r="M69" s="372"/>
      <c r="N69" s="372"/>
    </row>
    <row r="70" spans="1:14" x14ac:dyDescent="0.2">
      <c r="A70" s="173"/>
      <c r="B70" s="243"/>
      <c r="F70" s="121"/>
      <c r="G70" s="121"/>
      <c r="H70" s="121"/>
      <c r="I70" s="121"/>
      <c r="J70" s="121"/>
      <c r="K70" s="121"/>
      <c r="L70" s="121"/>
      <c r="M70" s="121"/>
      <c r="N70" s="121"/>
    </row>
    <row r="71" spans="1:14" ht="15" customHeight="1" x14ac:dyDescent="0.2">
      <c r="A71" s="385"/>
      <c r="B71" s="385"/>
      <c r="F71" s="373" t="s">
        <v>71</v>
      </c>
      <c r="G71" s="373"/>
      <c r="H71" s="373"/>
      <c r="I71" s="373"/>
      <c r="J71" s="373"/>
      <c r="K71" s="373"/>
      <c r="L71" s="373"/>
      <c r="M71" s="373"/>
      <c r="N71" s="373"/>
    </row>
    <row r="72" spans="1:14" x14ac:dyDescent="0.2">
      <c r="F72" s="373"/>
      <c r="G72" s="373"/>
      <c r="H72" s="373"/>
      <c r="I72" s="373"/>
      <c r="J72" s="373"/>
      <c r="K72" s="373"/>
      <c r="L72" s="373"/>
      <c r="M72" s="373"/>
      <c r="N72" s="373"/>
    </row>
    <row r="73" spans="1:14" ht="75" customHeight="1" x14ac:dyDescent="0.2">
      <c r="F73" s="373"/>
      <c r="G73" s="373"/>
      <c r="H73" s="373"/>
      <c r="I73" s="373"/>
      <c r="J73" s="373"/>
      <c r="K73" s="373"/>
      <c r="L73" s="373"/>
      <c r="M73" s="373"/>
      <c r="N73" s="373"/>
    </row>
    <row r="74" spans="1:14" x14ac:dyDescent="0.2">
      <c r="A74" s="97"/>
      <c r="B74" s="112"/>
      <c r="F74" s="121"/>
      <c r="G74" s="121"/>
      <c r="H74" s="121"/>
      <c r="I74" s="121"/>
      <c r="J74" s="121"/>
      <c r="K74" s="121"/>
      <c r="L74" s="121"/>
      <c r="M74" s="121"/>
      <c r="N74" s="121"/>
    </row>
    <row r="75" spans="1:14" x14ac:dyDescent="0.2">
      <c r="F75" s="121"/>
      <c r="G75" s="121"/>
      <c r="H75" s="121"/>
      <c r="I75" s="121"/>
      <c r="J75" s="121"/>
      <c r="K75" s="121"/>
      <c r="L75" s="121"/>
      <c r="M75" s="121"/>
      <c r="N75" s="121"/>
    </row>
    <row r="76" spans="1:14" x14ac:dyDescent="0.2">
      <c r="F76" s="121"/>
      <c r="G76" s="121"/>
      <c r="H76" s="121"/>
      <c r="I76" s="121"/>
      <c r="J76" s="121"/>
      <c r="K76" s="121"/>
      <c r="L76" s="121"/>
      <c r="M76" s="121"/>
      <c r="N76" s="121"/>
    </row>
    <row r="77" spans="1:14" ht="17" customHeight="1" x14ac:dyDescent="0.2">
      <c r="F77" s="121"/>
      <c r="G77" s="121"/>
      <c r="H77" s="121"/>
      <c r="I77" s="121"/>
      <c r="J77" s="121"/>
      <c r="K77" s="121"/>
      <c r="L77" s="121"/>
      <c r="M77" s="121"/>
      <c r="N77" s="121"/>
    </row>
    <row r="78" spans="1:14" ht="94" customHeight="1" x14ac:dyDescent="0.2"/>
    <row r="80" spans="1:14" x14ac:dyDescent="0.2">
      <c r="A80" s="374" t="s">
        <v>173</v>
      </c>
      <c r="B80" s="374"/>
    </row>
    <row r="81" spans="1:2" ht="81" customHeight="1" x14ac:dyDescent="0.2">
      <c r="A81" s="375" t="s">
        <v>196</v>
      </c>
      <c r="B81" s="376"/>
    </row>
    <row r="89" spans="1:2" ht="82" customHeight="1" x14ac:dyDescent="0.2"/>
  </sheetData>
  <sheetProtection algorithmName="SHA-512" hashValue="mvg1dnWH1aqlFFV192pLh0YS6JwOO5L+ewDuBzFXFLu5lKOeMOfDJztGfCDB7IsH2XTxj1qqmZrjmpDLmkdn+g==" saltValue="Nx4cgcNB06EoYjjtkmyUVA==" spinCount="100000" sheet="1" objects="1" scenarios="1"/>
  <mergeCells count="54">
    <mergeCell ref="F27:N27"/>
    <mergeCell ref="F38:N38"/>
    <mergeCell ref="F48:N48"/>
    <mergeCell ref="F59:N59"/>
    <mergeCell ref="C24:D24"/>
    <mergeCell ref="C25:D25"/>
    <mergeCell ref="C26:D26"/>
    <mergeCell ref="C27:D27"/>
    <mergeCell ref="H13:L13"/>
    <mergeCell ref="C15:D15"/>
    <mergeCell ref="H15:L15"/>
    <mergeCell ref="C16:D18"/>
    <mergeCell ref="F18:G18"/>
    <mergeCell ref="A13:D13"/>
    <mergeCell ref="A14:D14"/>
    <mergeCell ref="C19:D19"/>
    <mergeCell ref="F19:G19"/>
    <mergeCell ref="C20:D20"/>
    <mergeCell ref="C22:D22"/>
    <mergeCell ref="C23:D23"/>
    <mergeCell ref="B28:B29"/>
    <mergeCell ref="C28:D28"/>
    <mergeCell ref="C29:D29"/>
    <mergeCell ref="A30:A33"/>
    <mergeCell ref="B30:B33"/>
    <mergeCell ref="C30:D30"/>
    <mergeCell ref="C31:D31"/>
    <mergeCell ref="C32:D32"/>
    <mergeCell ref="C33:D33"/>
    <mergeCell ref="B47:B48"/>
    <mergeCell ref="C47:D47"/>
    <mergeCell ref="C48:D48"/>
    <mergeCell ref="A34:A35"/>
    <mergeCell ref="B34:B35"/>
    <mergeCell ref="C34:D34"/>
    <mergeCell ref="C35:D35"/>
    <mergeCell ref="A36:A37"/>
    <mergeCell ref="B36:B37"/>
    <mergeCell ref="C36:D36"/>
    <mergeCell ref="C37:D37"/>
    <mergeCell ref="C38:D38"/>
    <mergeCell ref="C39:D42"/>
    <mergeCell ref="C43:D44"/>
    <mergeCell ref="C45:D45"/>
    <mergeCell ref="C46:D46"/>
    <mergeCell ref="F69:N69"/>
    <mergeCell ref="F71:N73"/>
    <mergeCell ref="A80:B80"/>
    <mergeCell ref="A81:B81"/>
    <mergeCell ref="C49:D49"/>
    <mergeCell ref="C50:D51"/>
    <mergeCell ref="B62:B63"/>
    <mergeCell ref="B66:B67"/>
    <mergeCell ref="A71:B71"/>
  </mergeCells>
  <conditionalFormatting sqref="J17">
    <cfRule type="cellIs" dxfId="19" priority="3" stopIfTrue="1" operator="greaterThan">
      <formula>2</formula>
    </cfRule>
    <cfRule type="cellIs" dxfId="18" priority="4" stopIfTrue="1" operator="lessThan">
      <formula>1</formula>
    </cfRule>
  </conditionalFormatting>
  <conditionalFormatting sqref="L19 L17">
    <cfRule type="cellIs" dxfId="17" priority="2" stopIfTrue="1" operator="lessThan">
      <formula>18</formula>
    </cfRule>
  </conditionalFormatting>
  <conditionalFormatting sqref="L21">
    <cfRule type="cellIs" dxfId="16" priority="1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61" fitToHeight="2" orientation="portrait" horizontalDpi="300" verticalDpi="300"/>
  <headerFooter alignWithMargins="0"/>
  <rowBreaks count="1" manualBreakCount="1">
    <brk id="68" max="3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2:N85"/>
  <sheetViews>
    <sheetView showGridLines="0" zoomScaleNormal="100" workbookViewId="0">
      <selection activeCell="F69" sqref="F69:N69"/>
    </sheetView>
  </sheetViews>
  <sheetFormatPr baseColWidth="10" defaultColWidth="8.83203125" defaultRowHeight="16" x14ac:dyDescent="0.2"/>
  <cols>
    <col min="1" max="1" width="60.1640625" style="114" customWidth="1"/>
    <col min="2" max="2" width="46.1640625" style="114" customWidth="1"/>
    <col min="3" max="3" width="22.6640625" style="114" hidden="1" customWidth="1"/>
    <col min="4" max="4" width="32.5" style="114" hidden="1" customWidth="1"/>
    <col min="5" max="5" width="3.83203125" style="135" customWidth="1"/>
    <col min="6" max="6" width="20.83203125" style="114" customWidth="1"/>
    <col min="7" max="7" width="17.6640625" style="114" customWidth="1"/>
    <col min="8" max="8" width="20.6640625" style="114" customWidth="1"/>
    <col min="9" max="9" width="23" style="114" customWidth="1"/>
    <col min="10" max="10" width="24.83203125" style="114" customWidth="1"/>
    <col min="11" max="11" width="34.5" style="114" customWidth="1"/>
    <col min="12" max="12" width="29.1640625" style="114" customWidth="1"/>
    <col min="13" max="13" width="23.1640625" style="114" customWidth="1"/>
    <col min="14" max="14" width="22" style="114" customWidth="1"/>
    <col min="15" max="16384" width="8.83203125" style="114"/>
  </cols>
  <sheetData>
    <row r="2" spans="1:12" x14ac:dyDescent="0.2">
      <c r="A2" s="115"/>
      <c r="B2" s="83"/>
      <c r="C2" s="83"/>
      <c r="D2" s="83"/>
      <c r="E2" s="116"/>
      <c r="F2" s="83"/>
      <c r="G2" s="83"/>
      <c r="H2" s="83"/>
      <c r="I2" s="83"/>
      <c r="J2" s="83"/>
      <c r="K2" s="83"/>
      <c r="L2" s="83"/>
    </row>
    <row r="3" spans="1:12" x14ac:dyDescent="0.2">
      <c r="A3" s="83"/>
      <c r="B3" s="83"/>
      <c r="C3" s="83"/>
      <c r="D3" s="83"/>
      <c r="E3" s="116"/>
      <c r="F3" s="83"/>
      <c r="G3" s="83"/>
      <c r="H3" s="83"/>
      <c r="I3" s="83"/>
      <c r="J3" s="83" t="s">
        <v>2</v>
      </c>
      <c r="K3" s="83" t="s">
        <v>2</v>
      </c>
      <c r="L3" s="83" t="s">
        <v>2</v>
      </c>
    </row>
    <row r="4" spans="1:12" x14ac:dyDescent="0.2">
      <c r="A4" s="83"/>
      <c r="B4" s="83"/>
      <c r="C4" s="83"/>
      <c r="D4" s="83"/>
      <c r="E4" s="116"/>
      <c r="F4" s="83"/>
      <c r="G4" s="83"/>
      <c r="H4" s="83"/>
      <c r="I4" s="83"/>
      <c r="J4" s="83"/>
      <c r="K4" s="83"/>
      <c r="L4" s="83"/>
    </row>
    <row r="5" spans="1:12" x14ac:dyDescent="0.2">
      <c r="A5" s="83"/>
      <c r="B5" s="83"/>
      <c r="C5" s="83"/>
      <c r="D5" s="83"/>
      <c r="E5" s="116"/>
      <c r="F5" s="83"/>
      <c r="G5" s="83"/>
      <c r="H5" s="83"/>
      <c r="I5" s="83"/>
      <c r="J5" s="83"/>
      <c r="K5" s="83"/>
      <c r="L5" s="83"/>
    </row>
    <row r="6" spans="1:12" x14ac:dyDescent="0.2">
      <c r="A6" s="83"/>
      <c r="B6" s="83"/>
      <c r="C6" s="83"/>
      <c r="D6" s="83"/>
      <c r="E6" s="116"/>
      <c r="F6" s="83"/>
      <c r="G6" s="83"/>
      <c r="H6" s="83"/>
      <c r="I6" s="83"/>
      <c r="J6" s="83"/>
      <c r="K6" s="83"/>
      <c r="L6" s="83"/>
    </row>
    <row r="7" spans="1:12" x14ac:dyDescent="0.2">
      <c r="A7" s="83"/>
      <c r="B7" s="83"/>
      <c r="C7" s="83"/>
      <c r="D7" s="83"/>
      <c r="E7" s="116"/>
      <c r="F7" s="83"/>
      <c r="G7" s="83"/>
      <c r="H7" s="83"/>
      <c r="I7" s="83"/>
      <c r="J7" s="64" t="s">
        <v>2</v>
      </c>
      <c r="K7" s="64" t="s">
        <v>2</v>
      </c>
      <c r="L7" s="64" t="s">
        <v>2</v>
      </c>
    </row>
    <row r="8" spans="1:12" x14ac:dyDescent="0.2">
      <c r="A8" s="83"/>
      <c r="B8" s="83"/>
      <c r="C8" s="83"/>
      <c r="D8" s="83"/>
      <c r="E8" s="116"/>
      <c r="F8" s="83"/>
      <c r="G8" s="83"/>
      <c r="H8" s="83"/>
      <c r="I8" s="83"/>
      <c r="J8" s="83"/>
      <c r="K8" s="83"/>
      <c r="L8" s="83"/>
    </row>
    <row r="9" spans="1:12" x14ac:dyDescent="0.2">
      <c r="A9" s="83"/>
      <c r="B9" s="83"/>
      <c r="C9" s="83"/>
      <c r="D9" s="83"/>
      <c r="E9" s="116"/>
      <c r="F9" s="83"/>
      <c r="G9" s="83"/>
      <c r="H9" s="83"/>
      <c r="I9" s="83"/>
      <c r="J9" s="83"/>
      <c r="K9" s="83"/>
      <c r="L9" s="83"/>
    </row>
    <row r="10" spans="1:12" x14ac:dyDescent="0.2">
      <c r="A10" s="83"/>
      <c r="B10" s="83"/>
      <c r="C10" s="83"/>
      <c r="D10" s="83"/>
      <c r="E10" s="116"/>
      <c r="F10" s="83"/>
      <c r="G10" s="83"/>
      <c r="H10" s="83"/>
      <c r="I10" s="83"/>
      <c r="J10" s="83"/>
      <c r="K10" s="83"/>
      <c r="L10" s="83"/>
    </row>
    <row r="11" spans="1:12" ht="25" x14ac:dyDescent="0.25">
      <c r="A11" s="117"/>
      <c r="B11" s="117"/>
      <c r="C11" s="192" t="s">
        <v>175</v>
      </c>
      <c r="D11" s="192"/>
      <c r="E11" s="192"/>
      <c r="F11" s="192"/>
      <c r="G11" s="192"/>
      <c r="H11" s="205" t="s">
        <v>180</v>
      </c>
      <c r="I11" s="205"/>
      <c r="J11" s="205"/>
      <c r="K11" s="205"/>
      <c r="L11" s="205"/>
    </row>
    <row r="12" spans="1:12" x14ac:dyDescent="0.2">
      <c r="A12" s="192"/>
      <c r="B12" s="192"/>
      <c r="C12" s="192"/>
      <c r="D12" s="192"/>
      <c r="E12" s="119"/>
      <c r="F12" s="192"/>
      <c r="G12" s="192"/>
      <c r="H12" s="192"/>
      <c r="I12" s="192"/>
      <c r="J12" s="192"/>
      <c r="K12" s="192"/>
      <c r="L12" s="192"/>
    </row>
    <row r="13" spans="1:12" ht="22.5" customHeight="1" x14ac:dyDescent="0.2">
      <c r="A13" s="368" t="s">
        <v>176</v>
      </c>
      <c r="B13" s="368"/>
      <c r="C13" s="368"/>
      <c r="D13" s="368"/>
      <c r="E13" s="245"/>
      <c r="F13" s="192"/>
      <c r="G13" s="60" t="s">
        <v>200</v>
      </c>
      <c r="H13" s="397" t="str">
        <f>+'INGRESO DE DATOS'!$D$15</f>
        <v>NOMBRE EL AGENTE</v>
      </c>
      <c r="I13" s="397"/>
      <c r="J13" s="397"/>
      <c r="K13" s="397"/>
      <c r="L13" s="397"/>
    </row>
    <row r="14" spans="1:12" ht="14.25" customHeight="1" x14ac:dyDescent="0.2">
      <c r="A14" s="399"/>
      <c r="B14" s="399"/>
      <c r="C14" s="399"/>
      <c r="D14" s="399"/>
      <c r="E14" s="236"/>
      <c r="F14" s="83"/>
      <c r="G14" s="83"/>
      <c r="H14" s="83"/>
      <c r="I14" s="83"/>
      <c r="J14" s="83"/>
      <c r="K14" s="83"/>
      <c r="L14" s="83"/>
    </row>
    <row r="15" spans="1:12" ht="22.5" customHeight="1" x14ac:dyDescent="0.2">
      <c r="A15" s="185"/>
      <c r="B15" s="186"/>
      <c r="C15" s="386"/>
      <c r="D15" s="378"/>
      <c r="E15" s="236"/>
      <c r="F15" s="192"/>
      <c r="G15" s="60" t="s">
        <v>201</v>
      </c>
      <c r="H15" s="397" t="str">
        <f>+'INGRESO DE DATOS'!$D$26</f>
        <v>NOMBRE DE LA AGENCIA</v>
      </c>
      <c r="I15" s="397"/>
      <c r="J15" s="397"/>
      <c r="K15" s="397"/>
      <c r="L15" s="397"/>
    </row>
    <row r="16" spans="1:12" ht="14.25" customHeight="1" x14ac:dyDescent="0.2">
      <c r="A16" s="187"/>
      <c r="B16" s="243"/>
      <c r="C16" s="379"/>
      <c r="D16" s="380"/>
      <c r="E16" s="236"/>
      <c r="F16" s="192"/>
      <c r="G16" s="192"/>
      <c r="H16" s="83"/>
      <c r="I16" s="83"/>
      <c r="J16" s="83"/>
      <c r="K16" s="83"/>
      <c r="L16" s="83"/>
    </row>
    <row r="17" spans="1:14" ht="22.5" customHeight="1" x14ac:dyDescent="0.2">
      <c r="A17" s="171"/>
      <c r="B17" s="243"/>
      <c r="C17" s="379"/>
      <c r="D17" s="380"/>
      <c r="E17" s="236"/>
      <c r="F17" s="83"/>
      <c r="G17" s="83"/>
      <c r="H17" s="83"/>
      <c r="I17" s="60" t="s">
        <v>202</v>
      </c>
      <c r="J17" s="277">
        <f>+'INGRESO DE DATOS'!$G$17</f>
        <v>1</v>
      </c>
      <c r="K17" s="60" t="s">
        <v>204</v>
      </c>
      <c r="L17" s="277">
        <f>+'INGRESO DE DATOS'!$G$19</f>
        <v>68</v>
      </c>
    </row>
    <row r="18" spans="1:14" s="121" customFormat="1" ht="14.25" customHeight="1" x14ac:dyDescent="0.2">
      <c r="A18" s="171"/>
      <c r="B18" s="243"/>
      <c r="C18" s="379"/>
      <c r="D18" s="380"/>
      <c r="E18" s="236"/>
      <c r="F18" s="398"/>
      <c r="G18" s="398"/>
      <c r="H18" s="120"/>
      <c r="I18" s="120"/>
      <c r="J18" s="120"/>
      <c r="K18" s="120"/>
      <c r="L18" s="120"/>
    </row>
    <row r="19" spans="1:14" s="121" customFormat="1" ht="22.5" customHeight="1" x14ac:dyDescent="0.2">
      <c r="A19" s="171"/>
      <c r="B19" s="243"/>
      <c r="C19" s="386"/>
      <c r="D19" s="378"/>
      <c r="E19" s="122"/>
      <c r="F19" s="393"/>
      <c r="G19" s="394"/>
      <c r="H19" s="120"/>
      <c r="I19" s="60" t="s">
        <v>203</v>
      </c>
      <c r="J19" s="277">
        <f>+'INGRESO DE DATOS'!$J$17</f>
        <v>0</v>
      </c>
      <c r="K19" s="60" t="s">
        <v>205</v>
      </c>
      <c r="L19" s="277">
        <f>+'INGRESO DE DATOS'!$J$19</f>
        <v>46</v>
      </c>
    </row>
    <row r="20" spans="1:14" s="125" customFormat="1" ht="14.25" customHeight="1" x14ac:dyDescent="0.2">
      <c r="A20" s="187"/>
      <c r="B20" s="242"/>
      <c r="C20" s="395"/>
      <c r="D20" s="396"/>
      <c r="E20" s="122"/>
      <c r="F20" s="120"/>
      <c r="G20" s="123"/>
      <c r="H20" s="124"/>
      <c r="I20" s="120"/>
      <c r="J20" s="120" t="s">
        <v>2</v>
      </c>
      <c r="K20" s="120" t="s">
        <v>2</v>
      </c>
      <c r="L20" s="120" t="s">
        <v>2</v>
      </c>
    </row>
    <row r="21" spans="1:14" s="125" customFormat="1" ht="22.5" customHeight="1" x14ac:dyDescent="0.2">
      <c r="A21" s="187"/>
      <c r="B21" s="242"/>
      <c r="C21" s="240"/>
      <c r="D21" s="241"/>
      <c r="E21" s="122"/>
      <c r="F21" s="120"/>
      <c r="G21" s="123"/>
      <c r="H21" s="124"/>
      <c r="I21" s="60" t="s">
        <v>206</v>
      </c>
      <c r="J21" s="273">
        <f ca="1">+TODAY()</f>
        <v>44564</v>
      </c>
      <c r="K21" s="341" t="s">
        <v>211</v>
      </c>
      <c r="L21" s="339" t="str">
        <f>'INGRESO DE DATOS'!G21</f>
        <v>Resto de Ecuador</v>
      </c>
    </row>
    <row r="22" spans="1:14" s="125" customFormat="1" x14ac:dyDescent="0.2">
      <c r="A22" s="171"/>
      <c r="B22" s="243"/>
      <c r="C22" s="386"/>
      <c r="D22" s="378"/>
      <c r="E22" s="236"/>
      <c r="F22" s="83"/>
      <c r="G22" s="83"/>
      <c r="H22" s="83"/>
      <c r="I22" s="83" t="s">
        <v>2</v>
      </c>
      <c r="J22" s="163"/>
      <c r="K22" s="164"/>
      <c r="L22" s="83"/>
      <c r="M22" s="88"/>
    </row>
    <row r="23" spans="1:14" s="125" customFormat="1" x14ac:dyDescent="0.2">
      <c r="A23" s="171"/>
      <c r="B23" s="243"/>
      <c r="C23" s="386"/>
      <c r="D23" s="378"/>
      <c r="E23" s="236"/>
      <c r="F23" s="300" t="s">
        <v>25</v>
      </c>
      <c r="G23" s="301"/>
      <c r="H23" s="301" t="s">
        <v>20</v>
      </c>
      <c r="I23" s="301" t="s">
        <v>21</v>
      </c>
      <c r="J23" s="301" t="s">
        <v>22</v>
      </c>
      <c r="K23" s="301" t="s">
        <v>23</v>
      </c>
      <c r="L23" s="301" t="s">
        <v>24</v>
      </c>
      <c r="M23" s="301" t="s">
        <v>75</v>
      </c>
      <c r="N23" s="301" t="s">
        <v>190</v>
      </c>
    </row>
    <row r="24" spans="1:14" s="88" customFormat="1" x14ac:dyDescent="0.2">
      <c r="A24" s="187"/>
      <c r="B24" s="243"/>
      <c r="C24" s="386"/>
      <c r="D24" s="378"/>
      <c r="E24" s="236"/>
      <c r="F24" s="307" t="s">
        <v>31</v>
      </c>
      <c r="G24" s="308"/>
      <c r="H24" s="308">
        <v>250</v>
      </c>
      <c r="I24" s="308">
        <v>500</v>
      </c>
      <c r="J24" s="308">
        <v>1000</v>
      </c>
      <c r="K24" s="308">
        <v>2000</v>
      </c>
      <c r="L24" s="308">
        <v>5000</v>
      </c>
      <c r="M24" s="308">
        <v>10000</v>
      </c>
      <c r="N24" s="310">
        <v>20000</v>
      </c>
    </row>
    <row r="25" spans="1:14" s="88" customFormat="1" x14ac:dyDescent="0.2">
      <c r="A25" s="171"/>
      <c r="B25" s="243"/>
      <c r="C25" s="386"/>
      <c r="D25" s="378"/>
      <c r="E25" s="236"/>
      <c r="F25" s="311" t="s">
        <v>30</v>
      </c>
      <c r="G25" s="312"/>
      <c r="H25" s="312">
        <v>500</v>
      </c>
      <c r="I25" s="312">
        <v>1000</v>
      </c>
      <c r="J25" s="312">
        <v>2000</v>
      </c>
      <c r="K25" s="312">
        <v>4000</v>
      </c>
      <c r="L25" s="312">
        <v>5000</v>
      </c>
      <c r="M25" s="312">
        <v>10000</v>
      </c>
      <c r="N25" s="314">
        <v>20000</v>
      </c>
    </row>
    <row r="26" spans="1:14" s="88" customFormat="1" x14ac:dyDescent="0.2">
      <c r="A26" s="171"/>
      <c r="B26" s="188"/>
      <c r="C26" s="386"/>
      <c r="D26" s="378"/>
      <c r="E26" s="236"/>
      <c r="F26" s="120"/>
      <c r="G26" s="64"/>
      <c r="H26" s="120"/>
      <c r="I26" s="120"/>
      <c r="J26" s="120"/>
      <c r="K26" s="120"/>
      <c r="L26" s="120"/>
      <c r="M26" s="305"/>
      <c r="N26" s="125"/>
    </row>
    <row r="27" spans="1:14" s="128" customFormat="1" x14ac:dyDescent="0.2">
      <c r="A27" s="172"/>
      <c r="B27" s="168"/>
      <c r="C27" s="386"/>
      <c r="D27" s="378"/>
      <c r="E27" s="236"/>
      <c r="F27" s="365" t="s">
        <v>52</v>
      </c>
      <c r="G27" s="365"/>
      <c r="H27" s="365"/>
      <c r="I27" s="365"/>
      <c r="J27" s="365"/>
      <c r="K27" s="365"/>
      <c r="L27" s="365"/>
      <c r="M27" s="365"/>
      <c r="N27" s="365"/>
    </row>
    <row r="28" spans="1:14" s="129" customFormat="1" x14ac:dyDescent="0.15">
      <c r="A28" s="174"/>
      <c r="B28" s="392"/>
      <c r="C28" s="386"/>
      <c r="D28" s="378"/>
      <c r="E28" s="236"/>
      <c r="F28" s="328" t="s">
        <v>6</v>
      </c>
      <c r="G28" s="329"/>
      <c r="H28" s="329">
        <f>VLOOKUP($L$17,Tablas!$A$76:$G$138,3,TRUE)+(60/12)+50</f>
        <v>901.41</v>
      </c>
      <c r="I28" s="329">
        <f>VLOOKUP($L$17,Tablas!$A$76:$G$138,4,TRUE)+(60/12)+50</f>
        <v>790.81666666666672</v>
      </c>
      <c r="J28" s="329">
        <f>VLOOKUP($L$17,Tablas!$A$76:$G$138,5,TRUE)+(60/12)+50</f>
        <v>726.06833333333338</v>
      </c>
      <c r="K28" s="329">
        <f>VLOOKUP($L$17,Tablas!$A$76:$G$138,6,TRUE)+(60/12)+50</f>
        <v>672.27333333333331</v>
      </c>
      <c r="L28" s="329">
        <f>VLOOKUP($L$17,Tablas!$A$76:$G$138,7,TRUE)+(60/12)+50</f>
        <v>498.43333333333334</v>
      </c>
      <c r="M28" s="329">
        <f>VLOOKUP($L$17,Tablas!$A$76:$I$138,8,TRUE)+(60/12)+50</f>
        <v>454.97333333333336</v>
      </c>
      <c r="N28" s="330">
        <f>VLOOKUP($L$17,Tablas!$A$76:$I$138,9,TRUE)+(60/12)+50</f>
        <v>346.85333333333335</v>
      </c>
    </row>
    <row r="29" spans="1:14" s="129" customFormat="1" x14ac:dyDescent="0.15">
      <c r="A29" s="174"/>
      <c r="B29" s="392"/>
      <c r="C29" s="386"/>
      <c r="D29" s="378"/>
      <c r="E29" s="236"/>
      <c r="F29" s="319" t="s">
        <v>7</v>
      </c>
      <c r="G29" s="105"/>
      <c r="H29" s="105">
        <f>IF($J$17=1,0,(VLOOKUP($L$19,Tablas!$A$76:$G$138,3,TRUE)))</f>
        <v>0</v>
      </c>
      <c r="I29" s="105">
        <f>IF($J$17=1,0,(VLOOKUP($L$19,Tablas!$A$76:$G$138,4,TRUE)))</f>
        <v>0</v>
      </c>
      <c r="J29" s="105">
        <f>IF($J$17=1,0,(VLOOKUP($L$19,Tablas!$A$76:$G$138,5,TRUE)))</f>
        <v>0</v>
      </c>
      <c r="K29" s="105">
        <f>IF($J$17=1,0,(VLOOKUP($L$19,Tablas!$A$76:$G$138,6,TRUE)))</f>
        <v>0</v>
      </c>
      <c r="L29" s="105">
        <f>IF($J$17=1,0,(VLOOKUP($L$19,Tablas!$A$76:$G$138,7,TRUE)))</f>
        <v>0</v>
      </c>
      <c r="M29" s="105">
        <f>IF($J$17=1,0,(VLOOKUP($L$19,Tablas!$A$76:$I$138,8,TRUE)))</f>
        <v>0</v>
      </c>
      <c r="N29" s="320">
        <f>IF($J$17=1,0,(VLOOKUP($L$19,Tablas!$A$76:$I$138,9,TRUE)))</f>
        <v>0</v>
      </c>
    </row>
    <row r="30" spans="1:14" s="129" customFormat="1" x14ac:dyDescent="0.15">
      <c r="A30" s="354"/>
      <c r="B30" s="387"/>
      <c r="C30" s="386"/>
      <c r="D30" s="378"/>
      <c r="E30" s="236"/>
      <c r="F30" s="319" t="s">
        <v>8</v>
      </c>
      <c r="G30" s="105"/>
      <c r="H30" s="105">
        <f>IF($J$19=0,0,(VLOOKUP($J$19,Tablas!$A$139:$G$141,3,TRUE)))</f>
        <v>0</v>
      </c>
      <c r="I30" s="105">
        <f>IF($J$19=0,0,(VLOOKUP($J$19,Tablas!$A$139:$G$141,4,TRUE)))</f>
        <v>0</v>
      </c>
      <c r="J30" s="105">
        <f>IF($J$19=0,0,(VLOOKUP($J$19,Tablas!$A$139:$G$141,5,TRUE)))</f>
        <v>0</v>
      </c>
      <c r="K30" s="105">
        <f>IF($J$19=0,0,(VLOOKUP($J$19,Tablas!$A$139:$G$141,6,TRUE)))</f>
        <v>0</v>
      </c>
      <c r="L30" s="105">
        <f>IF($J$19=0,0,(VLOOKUP($J$19,Tablas!$A$139:$G$141,7,TRUE)))</f>
        <v>0</v>
      </c>
      <c r="M30" s="105">
        <f>IF($J$19=0,0,(VLOOKUP($J$19,Tablas!$A$139:$I$141,8,TRUE)))</f>
        <v>0</v>
      </c>
      <c r="N30" s="320">
        <f>IF($J$19=0,0,(VLOOKUP($J$19,Tablas!$A$139:$I$141,9,TRUE)))</f>
        <v>0</v>
      </c>
    </row>
    <row r="31" spans="1:14" s="129" customFormat="1" x14ac:dyDescent="0.15">
      <c r="A31" s="354"/>
      <c r="B31" s="387"/>
      <c r="C31" s="386"/>
      <c r="D31" s="378"/>
      <c r="E31" s="236"/>
      <c r="F31" s="323" t="s">
        <v>9</v>
      </c>
      <c r="G31" s="302"/>
      <c r="H31" s="302">
        <f>SUM(H28:H30)</f>
        <v>901.41</v>
      </c>
      <c r="I31" s="302">
        <f>SUM(I28:I30)</f>
        <v>790.81666666666672</v>
      </c>
      <c r="J31" s="302">
        <f>SUM(J28:J30)</f>
        <v>726.06833333333338</v>
      </c>
      <c r="K31" s="302">
        <f>SUM(K28:K30)</f>
        <v>672.27333333333331</v>
      </c>
      <c r="L31" s="302">
        <f>SUM(L28:L30)</f>
        <v>498.43333333333334</v>
      </c>
      <c r="M31" s="302">
        <f t="shared" ref="M31:N31" si="0">SUM(M28:M30)</f>
        <v>454.97333333333336</v>
      </c>
      <c r="N31" s="324">
        <f t="shared" si="0"/>
        <v>346.85333333333335</v>
      </c>
    </row>
    <row r="32" spans="1:14" s="130" customFormat="1" ht="0.75" customHeight="1" x14ac:dyDescent="0.15">
      <c r="A32" s="354"/>
      <c r="B32" s="387"/>
      <c r="C32" s="386"/>
      <c r="D32" s="378"/>
      <c r="E32" s="236"/>
      <c r="F32" s="319" t="s">
        <v>10</v>
      </c>
      <c r="G32" s="105"/>
      <c r="H32" s="105">
        <v>0</v>
      </c>
      <c r="I32" s="105">
        <v>0</v>
      </c>
      <c r="J32" s="105">
        <v>0</v>
      </c>
      <c r="K32" s="105">
        <v>0</v>
      </c>
      <c r="L32" s="105">
        <v>0</v>
      </c>
      <c r="M32" s="105">
        <v>0</v>
      </c>
      <c r="N32" s="320">
        <v>0</v>
      </c>
    </row>
    <row r="33" spans="1:14" s="129" customFormat="1" x14ac:dyDescent="0.15">
      <c r="A33" s="354"/>
      <c r="B33" s="387"/>
      <c r="C33" s="386"/>
      <c r="D33" s="378"/>
      <c r="E33" s="236"/>
      <c r="F33" s="319" t="s">
        <v>56</v>
      </c>
      <c r="G33" s="105"/>
      <c r="H33" s="105">
        <f>+H31*3.5%</f>
        <v>31.54935</v>
      </c>
      <c r="I33" s="105">
        <f t="shared" ref="I33:N33" si="1">+I31*3.5%</f>
        <v>27.678583333333339</v>
      </c>
      <c r="J33" s="105">
        <f t="shared" si="1"/>
        <v>25.412391666666672</v>
      </c>
      <c r="K33" s="105">
        <f t="shared" si="1"/>
        <v>23.529566666666668</v>
      </c>
      <c r="L33" s="105">
        <f t="shared" si="1"/>
        <v>17.445166666666669</v>
      </c>
      <c r="M33" s="105">
        <f t="shared" si="1"/>
        <v>15.924066666666668</v>
      </c>
      <c r="N33" s="320">
        <f t="shared" si="1"/>
        <v>12.139866666666668</v>
      </c>
    </row>
    <row r="34" spans="1:14" s="129" customFormat="1" x14ac:dyDescent="0.15">
      <c r="A34" s="354"/>
      <c r="B34" s="387"/>
      <c r="C34" s="377"/>
      <c r="D34" s="388"/>
      <c r="E34" s="131"/>
      <c r="F34" s="319" t="s">
        <v>57</v>
      </c>
      <c r="G34" s="105"/>
      <c r="H34" s="105">
        <f>+H31*0.5%</f>
        <v>4.5070499999999996</v>
      </c>
      <c r="I34" s="105">
        <f t="shared" ref="I34:N34" si="2">+I31*0.5%</f>
        <v>3.9540833333333336</v>
      </c>
      <c r="J34" s="105">
        <f t="shared" si="2"/>
        <v>3.6303416666666668</v>
      </c>
      <c r="K34" s="105">
        <f t="shared" si="2"/>
        <v>3.3613666666666666</v>
      </c>
      <c r="L34" s="105">
        <f t="shared" si="2"/>
        <v>2.4921666666666669</v>
      </c>
      <c r="M34" s="105">
        <f t="shared" si="2"/>
        <v>2.274866666666667</v>
      </c>
      <c r="N34" s="320">
        <f t="shared" si="2"/>
        <v>1.7342666666666668</v>
      </c>
    </row>
    <row r="35" spans="1:14" s="129" customFormat="1" x14ac:dyDescent="0.15">
      <c r="A35" s="354"/>
      <c r="B35" s="387"/>
      <c r="C35" s="389"/>
      <c r="D35" s="388"/>
      <c r="E35" s="236"/>
      <c r="F35" s="337" t="s">
        <v>53</v>
      </c>
      <c r="G35" s="206"/>
      <c r="H35" s="206">
        <f>SUM(H31:H34)</f>
        <v>937.46640000000002</v>
      </c>
      <c r="I35" s="206">
        <f>SUM(I31:I34)</f>
        <v>822.44933333333336</v>
      </c>
      <c r="J35" s="206">
        <f>SUM(J31:J34)</f>
        <v>755.11106666666672</v>
      </c>
      <c r="K35" s="206">
        <f>SUM(K31:K34)</f>
        <v>699.16426666666666</v>
      </c>
      <c r="L35" s="206">
        <f>SUM(L31:L34)</f>
        <v>518.37066666666669</v>
      </c>
      <c r="M35" s="206">
        <f t="shared" ref="M35:N35" si="3">SUM(M31:M34)</f>
        <v>473.17226666666664</v>
      </c>
      <c r="N35" s="336">
        <f t="shared" si="3"/>
        <v>360.72746666666666</v>
      </c>
    </row>
    <row r="36" spans="1:14" s="129" customFormat="1" x14ac:dyDescent="0.15">
      <c r="A36" s="354"/>
      <c r="B36" s="387"/>
      <c r="C36" s="389"/>
      <c r="D36" s="378"/>
      <c r="E36" s="236"/>
      <c r="F36" s="325" t="s">
        <v>54</v>
      </c>
      <c r="G36" s="326"/>
      <c r="H36" s="326">
        <f>(H31 + H33 + H34)-52</f>
        <v>885.46640000000002</v>
      </c>
      <c r="I36" s="326">
        <f>(I31 + I33 + I34)-52</f>
        <v>770.44933333333336</v>
      </c>
      <c r="J36" s="326">
        <f>(J31 + J33 + J34)-52</f>
        <v>703.11106666666672</v>
      </c>
      <c r="K36" s="326">
        <f>(K31 + K33 + K34)-52</f>
        <v>647.16426666666666</v>
      </c>
      <c r="L36" s="326">
        <f>(L31 + L33 + L34)-52</f>
        <v>466.37066666666669</v>
      </c>
      <c r="M36" s="326">
        <f t="shared" ref="M36:N36" si="4">(M31 + M33 + M34)-52</f>
        <v>421.17226666666664</v>
      </c>
      <c r="N36" s="327">
        <f t="shared" si="4"/>
        <v>308.72746666666666</v>
      </c>
    </row>
    <row r="37" spans="1:14" s="129" customFormat="1" x14ac:dyDescent="0.15">
      <c r="A37" s="354"/>
      <c r="B37" s="387"/>
      <c r="C37" s="389"/>
      <c r="D37" s="388"/>
      <c r="E37" s="236"/>
      <c r="F37" s="305"/>
      <c r="G37" s="305"/>
      <c r="H37" s="305"/>
      <c r="I37" s="305"/>
      <c r="J37" s="305"/>
      <c r="K37" s="305"/>
      <c r="L37" s="305"/>
      <c r="M37" s="305"/>
      <c r="N37" s="305"/>
    </row>
    <row r="38" spans="1:14" s="130" customFormat="1" x14ac:dyDescent="0.15">
      <c r="A38" s="237"/>
      <c r="B38" s="242"/>
      <c r="C38" s="389"/>
      <c r="D38" s="378"/>
      <c r="E38" s="236"/>
      <c r="F38" s="365" t="s">
        <v>11</v>
      </c>
      <c r="G38" s="365"/>
      <c r="H38" s="365"/>
      <c r="I38" s="365"/>
      <c r="J38" s="365"/>
      <c r="K38" s="365"/>
      <c r="L38" s="365"/>
      <c r="M38" s="365"/>
      <c r="N38" s="365"/>
    </row>
    <row r="39" spans="1:14" s="129" customFormat="1" x14ac:dyDescent="0.15">
      <c r="A39" s="237"/>
      <c r="B39" s="242"/>
      <c r="C39" s="390"/>
      <c r="D39" s="391"/>
      <c r="E39" s="236"/>
      <c r="F39" s="315" t="s">
        <v>6</v>
      </c>
      <c r="G39" s="316"/>
      <c r="H39" s="316">
        <f>VLOOKUP($L$17,Tablas!$A$6:$G$68,3,TRUE)+(60)+50</f>
        <v>9692</v>
      </c>
      <c r="I39" s="316">
        <f>VLOOKUP($L$17,Tablas!$A$6:$G$68,4,TRUE)+(60)+50</f>
        <v>8440</v>
      </c>
      <c r="J39" s="316">
        <f>VLOOKUP($L$17,Tablas!$A$6:$G$68,5,TRUE)+(60)+50</f>
        <v>7707</v>
      </c>
      <c r="K39" s="316">
        <f>VLOOKUP($L$17,Tablas!$A$6:$G$68,6,TRUE)+(60)+50</f>
        <v>7098</v>
      </c>
      <c r="L39" s="316">
        <f>VLOOKUP($L$17,Tablas!$A$6:$G$68,7,TRUE)+(60)+50</f>
        <v>5130</v>
      </c>
      <c r="M39" s="316">
        <f>VLOOKUP($L$17,Tablas!$A$6:$I$68,8,TRUE)+(60)+50</f>
        <v>4638</v>
      </c>
      <c r="N39" s="318">
        <f>VLOOKUP($L$17,Tablas!$A$6:$I$68,9,TRUE)+(60)+50</f>
        <v>3414</v>
      </c>
    </row>
    <row r="40" spans="1:14" s="129" customFormat="1" x14ac:dyDescent="0.15">
      <c r="A40" s="237"/>
      <c r="B40" s="242"/>
      <c r="C40" s="390"/>
      <c r="D40" s="391"/>
      <c r="E40" s="132"/>
      <c r="F40" s="319" t="s">
        <v>7</v>
      </c>
      <c r="G40" s="105"/>
      <c r="H40" s="105">
        <f>IF($J$17=1,0,(VLOOKUP($L$19,Tablas!$A$6:$G$68,3,TRUE)))</f>
        <v>0</v>
      </c>
      <c r="I40" s="105">
        <f>IF($J$17=1,0,(VLOOKUP($L$19,Tablas!$A$6:$G$68,4,TRUE)))</f>
        <v>0</v>
      </c>
      <c r="J40" s="105">
        <f>IF($J$17=1,0,(VLOOKUP($L$19,Tablas!$A$6:$G$68,5,TRUE)))</f>
        <v>0</v>
      </c>
      <c r="K40" s="105">
        <f>IF($J$17=1,0,(VLOOKUP($L$19,Tablas!$A$6:$G$68,6,TRUE)))</f>
        <v>0</v>
      </c>
      <c r="L40" s="105">
        <f>IF($J$17=1,0,(VLOOKUP($L$19,Tablas!$A$6:$G$68,7,TRUE)))</f>
        <v>0</v>
      </c>
      <c r="M40" s="105">
        <f>IF($J$17=1,0,(VLOOKUP($L$19,Tablas!$A$6:$I$68,8,TRUE)))</f>
        <v>0</v>
      </c>
      <c r="N40" s="320">
        <f>IF($J$17=1,0,(VLOOKUP($L$19,Tablas!$A$6:$I$68,9,TRUE)))</f>
        <v>0</v>
      </c>
    </row>
    <row r="41" spans="1:14" s="129" customFormat="1" x14ac:dyDescent="0.15">
      <c r="A41" s="237"/>
      <c r="B41" s="242"/>
      <c r="C41" s="390"/>
      <c r="D41" s="391"/>
      <c r="E41" s="132"/>
      <c r="F41" s="321" t="s">
        <v>8</v>
      </c>
      <c r="G41" s="106"/>
      <c r="H41" s="106">
        <f>IF($J$19=0,0,(VLOOKUP($J$19,Tablas!$A$69:$G$71,3,TRUE)))</f>
        <v>0</v>
      </c>
      <c r="I41" s="106">
        <f>IF($J$19=0,0,(VLOOKUP($J$19,Tablas!$A$69:$G$71,4,TRUE)))</f>
        <v>0</v>
      </c>
      <c r="J41" s="106">
        <f>IF($J$19=0,0,(VLOOKUP($J$19,Tablas!$A$69:$G$71,5,TRUE)))</f>
        <v>0</v>
      </c>
      <c r="K41" s="106">
        <f>IF($J$19=0,0,(VLOOKUP($J$19,Tablas!$A$69:$G$71,6,TRUE)))</f>
        <v>0</v>
      </c>
      <c r="L41" s="106">
        <f>IF($J$19=0,0,(VLOOKUP($J$19,Tablas!$A$69:$G$71,7,TRUE)))</f>
        <v>0</v>
      </c>
      <c r="M41" s="106">
        <f>IF($J$19=0,0,(VLOOKUP($J$19,Tablas!$A$69:$I$71,8,TRUE)))</f>
        <v>0</v>
      </c>
      <c r="N41" s="322">
        <f>IF($J$19=0,0,(VLOOKUP($J$19,Tablas!$A$69:$I$71,9,TRUE)))</f>
        <v>0</v>
      </c>
    </row>
    <row r="42" spans="1:14" s="129" customFormat="1" x14ac:dyDescent="0.15">
      <c r="A42" s="237"/>
      <c r="B42" s="242"/>
      <c r="C42" s="390"/>
      <c r="D42" s="391"/>
      <c r="E42" s="133"/>
      <c r="F42" s="323" t="s">
        <v>9</v>
      </c>
      <c r="G42" s="302"/>
      <c r="H42" s="302">
        <f>SUM(H39:H41)</f>
        <v>9692</v>
      </c>
      <c r="I42" s="302">
        <f t="shared" ref="I42:L42" si="5">SUM(I39:I41)</f>
        <v>8440</v>
      </c>
      <c r="J42" s="302">
        <f t="shared" si="5"/>
        <v>7707</v>
      </c>
      <c r="K42" s="302">
        <f t="shared" si="5"/>
        <v>7098</v>
      </c>
      <c r="L42" s="302">
        <f t="shared" si="5"/>
        <v>5130</v>
      </c>
      <c r="M42" s="302">
        <f t="shared" ref="M42" si="6">SUM(M39:M41)</f>
        <v>4638</v>
      </c>
      <c r="N42" s="324">
        <f>SUM(N39:N41)</f>
        <v>3414</v>
      </c>
    </row>
    <row r="43" spans="1:14" s="130" customFormat="1" ht="25" hidden="1" customHeight="1" x14ac:dyDescent="0.15">
      <c r="A43" s="237"/>
      <c r="B43" s="242"/>
      <c r="C43" s="379"/>
      <c r="D43" s="380"/>
      <c r="E43" s="133"/>
      <c r="F43" s="319" t="s">
        <v>10</v>
      </c>
      <c r="G43" s="105"/>
      <c r="H43" s="105">
        <v>0</v>
      </c>
      <c r="I43" s="105">
        <v>0</v>
      </c>
      <c r="J43" s="105">
        <v>0</v>
      </c>
      <c r="K43" s="105">
        <v>0</v>
      </c>
      <c r="L43" s="105">
        <v>0</v>
      </c>
      <c r="M43" s="105" t="s">
        <v>195</v>
      </c>
      <c r="N43" s="320" t="s">
        <v>195</v>
      </c>
    </row>
    <row r="44" spans="1:14" s="129" customFormat="1" x14ac:dyDescent="0.15">
      <c r="A44" s="237"/>
      <c r="B44" s="242"/>
      <c r="C44" s="379"/>
      <c r="D44" s="380"/>
      <c r="E44" s="133"/>
      <c r="F44" s="319" t="s">
        <v>56</v>
      </c>
      <c r="G44" s="105"/>
      <c r="H44" s="105">
        <f>+H42*3.5%</f>
        <v>339.22</v>
      </c>
      <c r="I44" s="105">
        <f t="shared" ref="I44:L44" si="7">+I42*3.5%</f>
        <v>295.40000000000003</v>
      </c>
      <c r="J44" s="105">
        <f t="shared" si="7"/>
        <v>269.745</v>
      </c>
      <c r="K44" s="105">
        <f t="shared" si="7"/>
        <v>248.43000000000004</v>
      </c>
      <c r="L44" s="105">
        <f t="shared" si="7"/>
        <v>179.55</v>
      </c>
      <c r="M44" s="105">
        <f>+M42*3.5%</f>
        <v>162.33000000000001</v>
      </c>
      <c r="N44" s="320">
        <f t="shared" ref="N44" si="8">+N42*3.5%</f>
        <v>119.49000000000001</v>
      </c>
    </row>
    <row r="45" spans="1:14" s="130" customFormat="1" x14ac:dyDescent="0.15">
      <c r="A45" s="237"/>
      <c r="B45" s="242"/>
      <c r="C45" s="377"/>
      <c r="D45" s="378"/>
      <c r="E45" s="133"/>
      <c r="F45" s="319" t="s">
        <v>57</v>
      </c>
      <c r="G45" s="105"/>
      <c r="H45" s="105">
        <f>+H42*0.5%</f>
        <v>48.46</v>
      </c>
      <c r="I45" s="105">
        <f t="shared" ref="I45:L45" si="9">+I42*0.5%</f>
        <v>42.2</v>
      </c>
      <c r="J45" s="105">
        <f t="shared" si="9"/>
        <v>38.535000000000004</v>
      </c>
      <c r="K45" s="105">
        <f t="shared" si="9"/>
        <v>35.49</v>
      </c>
      <c r="L45" s="105">
        <f t="shared" si="9"/>
        <v>25.650000000000002</v>
      </c>
      <c r="M45" s="105">
        <f t="shared" ref="M45:N45" si="10">+M42*0.5%</f>
        <v>23.19</v>
      </c>
      <c r="N45" s="320">
        <f t="shared" si="10"/>
        <v>17.07</v>
      </c>
    </row>
    <row r="46" spans="1:14" s="129" customFormat="1" x14ac:dyDescent="0.2">
      <c r="A46" s="172"/>
      <c r="B46" s="168"/>
      <c r="C46" s="386"/>
      <c r="D46" s="378"/>
      <c r="E46" s="236"/>
      <c r="F46" s="333" t="s">
        <v>55</v>
      </c>
      <c r="G46" s="334"/>
      <c r="H46" s="334">
        <f>SUM(H42:H45)</f>
        <v>10079.679999999998</v>
      </c>
      <c r="I46" s="334">
        <f>SUM(I42:I45)</f>
        <v>8777.6</v>
      </c>
      <c r="J46" s="334">
        <f>SUM(J42:J45)</f>
        <v>8015.28</v>
      </c>
      <c r="K46" s="334">
        <f>SUM(K42:K45)</f>
        <v>7381.92</v>
      </c>
      <c r="L46" s="334">
        <f>SUM(L42:L45)</f>
        <v>5335.2</v>
      </c>
      <c r="M46" s="334">
        <f t="shared" ref="M46" si="11">SUM(M42:M45)</f>
        <v>4823.5199999999995</v>
      </c>
      <c r="N46" s="335">
        <f>SUM(N42:N45)</f>
        <v>3550.56</v>
      </c>
    </row>
    <row r="47" spans="1:14" s="129" customFormat="1" x14ac:dyDescent="0.15">
      <c r="A47" s="169"/>
      <c r="B47" s="384"/>
      <c r="C47" s="377"/>
      <c r="D47" s="378"/>
      <c r="E47" s="236"/>
      <c r="F47" s="305"/>
      <c r="G47" s="305"/>
      <c r="H47" s="305"/>
      <c r="I47" s="305"/>
      <c r="J47" s="305"/>
      <c r="K47" s="305"/>
      <c r="L47" s="305"/>
      <c r="M47" s="306"/>
      <c r="N47" s="305"/>
    </row>
    <row r="48" spans="1:14" s="129" customFormat="1" x14ac:dyDescent="0.15">
      <c r="A48" s="169"/>
      <c r="B48" s="384"/>
      <c r="C48" s="386"/>
      <c r="D48" s="378"/>
      <c r="E48" s="236"/>
      <c r="F48" s="365" t="s">
        <v>62</v>
      </c>
      <c r="G48" s="365"/>
      <c r="H48" s="365"/>
      <c r="I48" s="365"/>
      <c r="J48" s="365"/>
      <c r="K48" s="365"/>
      <c r="L48" s="365"/>
      <c r="M48" s="365"/>
      <c r="N48" s="365"/>
    </row>
    <row r="49" spans="1:14" s="129" customFormat="1" x14ac:dyDescent="0.15">
      <c r="A49" s="237"/>
      <c r="B49" s="242"/>
      <c r="C49" s="377"/>
      <c r="D49" s="378"/>
      <c r="E49" s="236"/>
      <c r="F49" s="328" t="s">
        <v>6</v>
      </c>
      <c r="G49" s="329"/>
      <c r="H49" s="329">
        <f>VLOOKUP($L$17,Tablas!$A$493:$G$555,3,TRUE)+(60/2)+50</f>
        <v>5014.7300000000005</v>
      </c>
      <c r="I49" s="329">
        <f>VLOOKUP($L$17,Tablas!$A$493:$G$555,4,TRUE)+(60/2)+50</f>
        <v>4369.95</v>
      </c>
      <c r="J49" s="329">
        <f>VLOOKUP($L$17,Tablas!$A$493:$G$555,5,TRUE)+(60/2)+50</f>
        <v>3992.4549999999999</v>
      </c>
      <c r="K49" s="329">
        <f>VLOOKUP($L$17,Tablas!$A$493:$G$555,6,TRUE)+(60/2)+50</f>
        <v>3678.82</v>
      </c>
      <c r="L49" s="329">
        <f>VLOOKUP($L$17,Tablas!$A$493:$G$555,7,TRUE)+(60/2)+50</f>
        <v>2665.3</v>
      </c>
      <c r="M49" s="329">
        <f>VLOOKUP($L$17,Tablas!$A$493:$I$555,8,TRUE)+(60/2)+50</f>
        <v>2411.92</v>
      </c>
      <c r="N49" s="330">
        <f>VLOOKUP($L$17,Tablas!$A$493:$I$555,9,TRUE)+(60/2)+50</f>
        <v>1781.56</v>
      </c>
    </row>
    <row r="50" spans="1:14" s="129" customFormat="1" x14ac:dyDescent="0.15">
      <c r="A50" s="237"/>
      <c r="B50" s="242"/>
      <c r="C50" s="379"/>
      <c r="D50" s="380"/>
      <c r="E50" s="236"/>
      <c r="F50" s="319" t="s">
        <v>7</v>
      </c>
      <c r="G50" s="105"/>
      <c r="H50" s="105">
        <f>IF($J$17=1,0,(VLOOKUP($L$19,Tablas!$A$493:$G$555,3,TRUE)))</f>
        <v>0</v>
      </c>
      <c r="I50" s="105">
        <f>IF($J$17=1,0,(VLOOKUP($L$19,Tablas!$A$493:$G$555,4,TRUE)))</f>
        <v>0</v>
      </c>
      <c r="J50" s="105">
        <f>IF($J$17=1,0,(VLOOKUP($L$19,Tablas!$A$493:$G$555,5,TRUE)))</f>
        <v>0</v>
      </c>
      <c r="K50" s="105">
        <f>IF($J$17=1,0,(VLOOKUP($L$19,Tablas!$A$493:$G$555,6,TRUE)))</f>
        <v>0</v>
      </c>
      <c r="L50" s="105">
        <f>IF($J$17=1,0,(VLOOKUP($L$19,Tablas!$A$493:$G$555,7,TRUE)))</f>
        <v>0</v>
      </c>
      <c r="M50" s="105">
        <f>IF($J$17=1,0,(VLOOKUP($L$19,Tablas!$A$493:$I$555,8,TRUE)))</f>
        <v>0</v>
      </c>
      <c r="N50" s="320">
        <f>IF($J$17=1,0,(VLOOKUP($L$19,Tablas!$A$493:$I$555,9,TRUE)))</f>
        <v>0</v>
      </c>
    </row>
    <row r="51" spans="1:14" s="130" customFormat="1" x14ac:dyDescent="0.15">
      <c r="A51" s="237"/>
      <c r="B51" s="243"/>
      <c r="C51" s="381"/>
      <c r="D51" s="382"/>
      <c r="E51" s="236"/>
      <c r="F51" s="319" t="s">
        <v>8</v>
      </c>
      <c r="G51" s="105"/>
      <c r="H51" s="105">
        <f>IF($J$19=0,0,(VLOOKUP($J$19,Tablas!$A$556:$G$558,3,TRUE)))</f>
        <v>0</v>
      </c>
      <c r="I51" s="105">
        <f>IF($J$19=0,0,(VLOOKUP($J$19,Tablas!$A$556:$G$558,4,TRUE)))</f>
        <v>0</v>
      </c>
      <c r="J51" s="105">
        <f>IF($J$19=0,0,(VLOOKUP($J$19,Tablas!$A$556:$G$558,5,TRUE)))</f>
        <v>0</v>
      </c>
      <c r="K51" s="105">
        <f>IF($J$19=0,0,(VLOOKUP($J$19,Tablas!$A$556:$G$558,6,TRUE)))</f>
        <v>0</v>
      </c>
      <c r="L51" s="105">
        <f>IF($J$19=0,0,(VLOOKUP($J$19,Tablas!$A$556:$G$558,7,TRUE)))</f>
        <v>0</v>
      </c>
      <c r="M51" s="105">
        <f>IF($J$19=0,0,(VLOOKUP($J$19,Tablas!$A$556:$I$558,8,TRUE)))</f>
        <v>0</v>
      </c>
      <c r="N51" s="320">
        <f>IF($J$19=0,0,(VLOOKUP($J$19,Tablas!$A$556:$I$558,9,TRUE)))</f>
        <v>0</v>
      </c>
    </row>
    <row r="52" spans="1:14" s="129" customFormat="1" x14ac:dyDescent="0.2">
      <c r="A52" s="237"/>
      <c r="B52" s="243"/>
      <c r="C52" s="113"/>
      <c r="D52" s="113"/>
      <c r="E52" s="236"/>
      <c r="F52" s="323" t="s">
        <v>9</v>
      </c>
      <c r="G52" s="302"/>
      <c r="H52" s="302">
        <f>SUM(H49:H51)</f>
        <v>5014.7300000000005</v>
      </c>
      <c r="I52" s="302">
        <f>SUM(I49:I51)</f>
        <v>4369.95</v>
      </c>
      <c r="J52" s="302">
        <f>SUM(J49:J51)</f>
        <v>3992.4549999999999</v>
      </c>
      <c r="K52" s="302">
        <f>SUM(K49:K51)</f>
        <v>3678.82</v>
      </c>
      <c r="L52" s="302">
        <f>SUM(L49:L51)</f>
        <v>2665.3</v>
      </c>
      <c r="M52" s="302">
        <f t="shared" ref="M52:N52" si="12">SUM(M49:M51)</f>
        <v>2411.92</v>
      </c>
      <c r="N52" s="324">
        <f t="shared" si="12"/>
        <v>1781.56</v>
      </c>
    </row>
    <row r="53" spans="1:14" s="129" customFormat="1" hidden="1" x14ac:dyDescent="0.2">
      <c r="A53" s="237"/>
      <c r="B53" s="242"/>
      <c r="C53" s="113"/>
      <c r="D53" s="113"/>
      <c r="E53" s="132"/>
      <c r="F53" s="319" t="s">
        <v>10</v>
      </c>
      <c r="G53" s="105"/>
      <c r="H53" s="105">
        <v>0</v>
      </c>
      <c r="I53" s="105">
        <v>0</v>
      </c>
      <c r="J53" s="105">
        <v>0</v>
      </c>
      <c r="K53" s="105">
        <v>0</v>
      </c>
      <c r="L53" s="105">
        <v>0</v>
      </c>
      <c r="M53" s="105">
        <v>1</v>
      </c>
      <c r="N53" s="320">
        <v>2</v>
      </c>
    </row>
    <row r="54" spans="1:14" s="129" customFormat="1" x14ac:dyDescent="0.2">
      <c r="A54" s="237"/>
      <c r="B54" s="242"/>
      <c r="C54" s="113"/>
      <c r="D54" s="113"/>
      <c r="E54" s="132"/>
      <c r="F54" s="319" t="s">
        <v>56</v>
      </c>
      <c r="G54" s="105"/>
      <c r="H54" s="105">
        <f>+H52*3.5%</f>
        <v>175.51555000000005</v>
      </c>
      <c r="I54" s="105">
        <f t="shared" ref="I54:L54" si="13">+I52*3.5%</f>
        <v>152.94825</v>
      </c>
      <c r="J54" s="105">
        <f t="shared" si="13"/>
        <v>139.73592500000001</v>
      </c>
      <c r="K54" s="105">
        <f t="shared" si="13"/>
        <v>128.7587</v>
      </c>
      <c r="L54" s="105">
        <f t="shared" si="13"/>
        <v>93.285500000000013</v>
      </c>
      <c r="M54" s="105">
        <f t="shared" ref="M54:N54" si="14">+M52*3.5%</f>
        <v>84.417200000000008</v>
      </c>
      <c r="N54" s="320">
        <f t="shared" si="14"/>
        <v>62.354600000000005</v>
      </c>
    </row>
    <row r="55" spans="1:14" s="129" customFormat="1" x14ac:dyDescent="0.2">
      <c r="A55" s="237"/>
      <c r="B55" s="242"/>
      <c r="C55" s="114"/>
      <c r="D55" s="114"/>
      <c r="E55" s="134"/>
      <c r="F55" s="319" t="s">
        <v>57</v>
      </c>
      <c r="G55" s="105"/>
      <c r="H55" s="105">
        <f>+H52*0.5%</f>
        <v>25.073650000000004</v>
      </c>
      <c r="I55" s="105">
        <f t="shared" ref="I55:L55" si="15">+I52*0.5%</f>
        <v>21.84975</v>
      </c>
      <c r="J55" s="105">
        <f t="shared" si="15"/>
        <v>19.962275000000002</v>
      </c>
      <c r="K55" s="105">
        <f t="shared" si="15"/>
        <v>18.394100000000002</v>
      </c>
      <c r="L55" s="105">
        <f t="shared" si="15"/>
        <v>13.326500000000001</v>
      </c>
      <c r="M55" s="105">
        <f t="shared" ref="M55:N55" si="16">+M52*0.5%</f>
        <v>12.059600000000001</v>
      </c>
      <c r="N55" s="320">
        <f t="shared" si="16"/>
        <v>8.9077999999999999</v>
      </c>
    </row>
    <row r="56" spans="1:14" s="130" customFormat="1" x14ac:dyDescent="0.2">
      <c r="A56" s="237"/>
      <c r="B56" s="243"/>
      <c r="C56" s="114"/>
      <c r="D56" s="114"/>
      <c r="E56" s="236"/>
      <c r="F56" s="337" t="s">
        <v>53</v>
      </c>
      <c r="G56" s="206"/>
      <c r="H56" s="206">
        <f>SUM(H52:H55)</f>
        <v>5215.3192000000008</v>
      </c>
      <c r="I56" s="206">
        <f>SUM(I52:I55)</f>
        <v>4544.7480000000005</v>
      </c>
      <c r="J56" s="206">
        <f>SUM(J52:J55)</f>
        <v>4152.1531999999997</v>
      </c>
      <c r="K56" s="206">
        <f>SUM(K52:K55)</f>
        <v>3825.9728</v>
      </c>
      <c r="L56" s="206">
        <f>SUM(L52:L55)</f>
        <v>2771.9120000000003</v>
      </c>
      <c r="M56" s="206">
        <f t="shared" ref="M56:N56" si="17">SUM(M52:M55)</f>
        <v>2509.3968</v>
      </c>
      <c r="N56" s="336">
        <f t="shared" si="17"/>
        <v>1854.8224</v>
      </c>
    </row>
    <row r="57" spans="1:14" s="130" customFormat="1" x14ac:dyDescent="0.2">
      <c r="A57" s="237"/>
      <c r="B57" s="243"/>
      <c r="C57" s="114"/>
      <c r="D57" s="114"/>
      <c r="E57" s="122"/>
      <c r="F57" s="325" t="s">
        <v>63</v>
      </c>
      <c r="G57" s="326"/>
      <c r="H57" s="326">
        <f>(H52 + H54 + H55)-52</f>
        <v>5163.3192000000008</v>
      </c>
      <c r="I57" s="326">
        <f>(I52 + I54 + I55)-52</f>
        <v>4492.7480000000005</v>
      </c>
      <c r="J57" s="326">
        <f>(J52 + J54 + J55)-52</f>
        <v>4100.1531999999997</v>
      </c>
      <c r="K57" s="326">
        <f>(K52 + K54 + K55)-52</f>
        <v>3773.9728</v>
      </c>
      <c r="L57" s="326">
        <f>(L52 + L54 + L55)-52</f>
        <v>2719.9120000000003</v>
      </c>
      <c r="M57" s="326">
        <f t="shared" ref="M57:N57" si="18">(M52 + M54 + M55)-52</f>
        <v>2456.3968</v>
      </c>
      <c r="N57" s="327">
        <f t="shared" si="18"/>
        <v>1800.8224</v>
      </c>
    </row>
    <row r="58" spans="1:14" x14ac:dyDescent="0.2">
      <c r="A58" s="237"/>
      <c r="B58" s="242"/>
      <c r="E58" s="122"/>
      <c r="F58" s="121"/>
      <c r="G58" s="121"/>
      <c r="H58" s="121"/>
      <c r="I58" s="121"/>
      <c r="J58" s="121"/>
      <c r="K58" s="121"/>
      <c r="L58" s="121"/>
      <c r="M58" s="305"/>
      <c r="N58" s="121"/>
    </row>
    <row r="59" spans="1:14" x14ac:dyDescent="0.2">
      <c r="A59" s="237"/>
      <c r="B59" s="243"/>
      <c r="F59" s="365" t="s">
        <v>64</v>
      </c>
      <c r="G59" s="365"/>
      <c r="H59" s="365"/>
      <c r="I59" s="365"/>
      <c r="J59" s="365"/>
      <c r="K59" s="365"/>
      <c r="L59" s="365"/>
      <c r="M59" s="365"/>
      <c r="N59" s="365"/>
    </row>
    <row r="60" spans="1:14" x14ac:dyDescent="0.2">
      <c r="A60" s="237"/>
      <c r="B60" s="242"/>
      <c r="F60" s="328" t="s">
        <v>6</v>
      </c>
      <c r="G60" s="329"/>
      <c r="H60" s="329">
        <f>VLOOKUP($L$17,Tablas!$A$706:$G$768,3,TRUE)+(60/4)+50</f>
        <v>2568.2974999999997</v>
      </c>
      <c r="I60" s="329">
        <f>VLOOKUP($L$17,Tablas!$A$706:$G$768,4,TRUE)+(60/4)+50</f>
        <v>2241.2124999999996</v>
      </c>
      <c r="J60" s="329">
        <f>VLOOKUP($L$17,Tablas!$A$706:$G$768,5,TRUE)+(60/4)+50</f>
        <v>2049.7162499999999</v>
      </c>
      <c r="K60" s="329">
        <f>VLOOKUP($L$17,Tablas!$A$706:$G$768,6,TRUE)+(60/4)+50</f>
        <v>1890.6149999999998</v>
      </c>
      <c r="L60" s="329">
        <f>VLOOKUP($L$17,Tablas!$A$706:$G$768,7,TRUE)+(60/4)+50</f>
        <v>1376.4749999999999</v>
      </c>
      <c r="M60" s="329">
        <f>VLOOKUP($L$17,Tablas!$A$706:$I$768,8,TRUE)+(60/4)+50</f>
        <v>1247.9399999999998</v>
      </c>
      <c r="N60" s="330">
        <f>VLOOKUP($L$17,Tablas!$A$706:$I$768,9,TRUE)+(60/4)+50</f>
        <v>928.17</v>
      </c>
    </row>
    <row r="61" spans="1:14" x14ac:dyDescent="0.2">
      <c r="A61" s="237"/>
      <c r="B61" s="242"/>
      <c r="F61" s="319" t="s">
        <v>7</v>
      </c>
      <c r="G61" s="105"/>
      <c r="H61" s="105">
        <f>IF($J$17=1,0,(VLOOKUP($L$19,Tablas!$A$706:$G$768,3,TRUE)))</f>
        <v>0</v>
      </c>
      <c r="I61" s="105">
        <f>IF($J$17=1,0,(VLOOKUP($L$19,Tablas!$A$706:$G$768,4,TRUE)))</f>
        <v>0</v>
      </c>
      <c r="J61" s="105">
        <f>IF($J$17=1,0,(VLOOKUP($L$19,Tablas!$A$706:$G$768,5,TRUE)))</f>
        <v>0</v>
      </c>
      <c r="K61" s="105">
        <f>IF($J$17=1,0,(VLOOKUP($L$19,Tablas!$A$706:$G$768,6,TRUE)))</f>
        <v>0</v>
      </c>
      <c r="L61" s="105">
        <f>IF($J$17=1,0,(VLOOKUP($L$19,Tablas!$A$706:$G$768,7,TRUE)))</f>
        <v>0</v>
      </c>
      <c r="M61" s="105">
        <f>IF($J$17=1,0,(VLOOKUP($L$19,Tablas!$A$706:$I$768,8,TRUE)))</f>
        <v>0</v>
      </c>
      <c r="N61" s="320">
        <f>IF($J$17=1,0,(VLOOKUP($L$19,Tablas!$A$706:$I$768,9,TRUE)))</f>
        <v>0</v>
      </c>
    </row>
    <row r="62" spans="1:14" x14ac:dyDescent="0.2">
      <c r="A62" s="237"/>
      <c r="B62" s="383"/>
      <c r="F62" s="319" t="s">
        <v>8</v>
      </c>
      <c r="G62" s="105"/>
      <c r="H62" s="105">
        <f>IF($J$19=0,0,(VLOOKUP($J$19,Tablas!$A$769:$G$771,3,TRUE)))</f>
        <v>0</v>
      </c>
      <c r="I62" s="105">
        <f>IF($J$19=0,0,(VLOOKUP($J$19,Tablas!$A$769:$G$771,4,TRUE)))</f>
        <v>0</v>
      </c>
      <c r="J62" s="105">
        <f>IF($J$19=0,0,(VLOOKUP($J$19,Tablas!$A$769:$G$771,5,TRUE)))</f>
        <v>0</v>
      </c>
      <c r="K62" s="105">
        <f>IF($J$19=0,0,(VLOOKUP($J$19,Tablas!$A$769:$G$771,6,TRUE)))</f>
        <v>0</v>
      </c>
      <c r="L62" s="105">
        <f>IF($J$19=0,0,(VLOOKUP($J$19,Tablas!$A$769:$G$771,7,TRUE)))</f>
        <v>0</v>
      </c>
      <c r="M62" s="105">
        <f>IF($J$19=0,0,(VLOOKUP($J$19,Tablas!$A$769:$I$771,8,TRUE)))</f>
        <v>0</v>
      </c>
      <c r="N62" s="320">
        <f>IF($J$19=0,0,(VLOOKUP($J$19,Tablas!$A$769:$I$771,9,TRUE)))</f>
        <v>0</v>
      </c>
    </row>
    <row r="63" spans="1:14" x14ac:dyDescent="0.2">
      <c r="A63" s="171"/>
      <c r="B63" s="383"/>
      <c r="F63" s="323" t="s">
        <v>9</v>
      </c>
      <c r="G63" s="302"/>
      <c r="H63" s="302">
        <f>SUM(H60:H62)</f>
        <v>2568.2974999999997</v>
      </c>
      <c r="I63" s="302">
        <f>SUM(I60:I62)</f>
        <v>2241.2124999999996</v>
      </c>
      <c r="J63" s="302">
        <f>SUM(J60:J62)</f>
        <v>2049.7162499999999</v>
      </c>
      <c r="K63" s="302">
        <f>SUM(K60:K62)</f>
        <v>1890.6149999999998</v>
      </c>
      <c r="L63" s="302">
        <f>SUM(L60:L62)</f>
        <v>1376.4749999999999</v>
      </c>
      <c r="M63" s="302">
        <f t="shared" ref="M63:N63" si="19">SUM(M60:M62)</f>
        <v>1247.9399999999998</v>
      </c>
      <c r="N63" s="324">
        <f t="shared" si="19"/>
        <v>928.17</v>
      </c>
    </row>
    <row r="64" spans="1:14" hidden="1" x14ac:dyDescent="0.2">
      <c r="A64" s="172"/>
      <c r="B64" s="168"/>
      <c r="F64" s="319" t="s">
        <v>10</v>
      </c>
      <c r="G64" s="105"/>
      <c r="H64" s="105">
        <v>0</v>
      </c>
      <c r="I64" s="105">
        <v>0</v>
      </c>
      <c r="J64" s="105">
        <v>0</v>
      </c>
      <c r="K64" s="105">
        <v>0</v>
      </c>
      <c r="L64" s="105">
        <v>0</v>
      </c>
      <c r="M64" s="105">
        <v>0</v>
      </c>
      <c r="N64" s="320">
        <v>0</v>
      </c>
    </row>
    <row r="65" spans="1:14" x14ac:dyDescent="0.2">
      <c r="A65" s="172"/>
      <c r="B65" s="168"/>
      <c r="F65" s="319" t="s">
        <v>56</v>
      </c>
      <c r="G65" s="105"/>
      <c r="H65" s="105">
        <f>+H63*3.5%</f>
        <v>89.890412499999996</v>
      </c>
      <c r="I65" s="105">
        <f t="shared" ref="I65:L65" si="20">+I63*3.5%</f>
        <v>78.442437499999997</v>
      </c>
      <c r="J65" s="105">
        <f t="shared" si="20"/>
        <v>71.740068750000006</v>
      </c>
      <c r="K65" s="105">
        <f t="shared" si="20"/>
        <v>66.171525000000003</v>
      </c>
      <c r="L65" s="105">
        <f t="shared" si="20"/>
        <v>48.176625000000001</v>
      </c>
      <c r="M65" s="105">
        <f t="shared" ref="M65:N65" si="21">+M63*3.5%</f>
        <v>43.677900000000001</v>
      </c>
      <c r="N65" s="320">
        <f t="shared" si="21"/>
        <v>32.485950000000003</v>
      </c>
    </row>
    <row r="66" spans="1:14" x14ac:dyDescent="0.2">
      <c r="A66" s="169"/>
      <c r="B66" s="384"/>
      <c r="F66" s="319" t="s">
        <v>57</v>
      </c>
      <c r="G66" s="105"/>
      <c r="H66" s="105">
        <f>+H63*0.5%</f>
        <v>12.841487499999999</v>
      </c>
      <c r="I66" s="105">
        <f t="shared" ref="I66:L66" si="22">+I63*0.5%</f>
        <v>11.206062499999998</v>
      </c>
      <c r="J66" s="105">
        <f t="shared" si="22"/>
        <v>10.248581249999999</v>
      </c>
      <c r="K66" s="105">
        <f t="shared" si="22"/>
        <v>9.4530749999999983</v>
      </c>
      <c r="L66" s="105">
        <f t="shared" si="22"/>
        <v>6.8823749999999997</v>
      </c>
      <c r="M66" s="105">
        <f t="shared" ref="M66:N66" si="23">+M63*0.5%</f>
        <v>6.2396999999999991</v>
      </c>
      <c r="N66" s="320">
        <f t="shared" si="23"/>
        <v>4.6408499999999995</v>
      </c>
    </row>
    <row r="67" spans="1:14" x14ac:dyDescent="0.2">
      <c r="A67" s="169"/>
      <c r="B67" s="384"/>
      <c r="F67" s="331" t="s">
        <v>53</v>
      </c>
      <c r="G67" s="304"/>
      <c r="H67" s="304">
        <f>SUM(H63:H66)</f>
        <v>2671.0293999999994</v>
      </c>
      <c r="I67" s="304">
        <f>SUM(I63:I66)</f>
        <v>2330.8609999999994</v>
      </c>
      <c r="J67" s="304">
        <f>SUM(J63:J66)</f>
        <v>2131.7048999999997</v>
      </c>
      <c r="K67" s="304">
        <f>SUM(K63:K66)</f>
        <v>1966.2395999999997</v>
      </c>
      <c r="L67" s="304">
        <f>SUM(L63:L66)</f>
        <v>1431.5339999999999</v>
      </c>
      <c r="M67" s="304">
        <f t="shared" ref="M67:N67" si="24">SUM(M63:M66)</f>
        <v>1297.8575999999998</v>
      </c>
      <c r="N67" s="332">
        <f t="shared" si="24"/>
        <v>965.29679999999996</v>
      </c>
    </row>
    <row r="68" spans="1:14" x14ac:dyDescent="0.2">
      <c r="A68" s="187"/>
      <c r="B68" s="243"/>
      <c r="F68" s="333" t="s">
        <v>65</v>
      </c>
      <c r="G68" s="334"/>
      <c r="H68" s="334">
        <f>(H63 + H65 + H66)-52</f>
        <v>2619.0293999999994</v>
      </c>
      <c r="I68" s="334">
        <f>(I63 + I65 + I66)-52</f>
        <v>2278.8609999999994</v>
      </c>
      <c r="J68" s="334">
        <f>(J63 + J65 + J66)-52</f>
        <v>2079.7048999999997</v>
      </c>
      <c r="K68" s="334">
        <f>(K63 + K65 + K66)-52</f>
        <v>1914.2395999999997</v>
      </c>
      <c r="L68" s="334">
        <f>(L63 + L65 + L66)-52</f>
        <v>1379.5339999999999</v>
      </c>
      <c r="M68" s="334">
        <f t="shared" ref="M68:N68" si="25">(M63 + M65 + M66)-52</f>
        <v>1245.8575999999998</v>
      </c>
      <c r="N68" s="335">
        <f t="shared" si="25"/>
        <v>913.29679999999996</v>
      </c>
    </row>
    <row r="69" spans="1:14" ht="25" customHeight="1" x14ac:dyDescent="0.2">
      <c r="A69" s="171"/>
      <c r="B69" s="243"/>
      <c r="F69" s="372" t="s">
        <v>208</v>
      </c>
      <c r="G69" s="372"/>
      <c r="H69" s="372"/>
      <c r="I69" s="372"/>
      <c r="J69" s="372"/>
      <c r="K69" s="372"/>
      <c r="L69" s="372"/>
      <c r="M69" s="372"/>
      <c r="N69" s="372"/>
    </row>
    <row r="70" spans="1:14" x14ac:dyDescent="0.2">
      <c r="A70" s="173"/>
      <c r="B70" s="243"/>
      <c r="F70" s="121"/>
      <c r="G70" s="121"/>
      <c r="H70" s="121"/>
      <c r="I70" s="121"/>
      <c r="J70" s="121"/>
      <c r="K70" s="121"/>
      <c r="L70" s="121"/>
      <c r="M70" s="121"/>
      <c r="N70" s="121"/>
    </row>
    <row r="71" spans="1:14" ht="15" customHeight="1" x14ac:dyDescent="0.2">
      <c r="A71" s="385"/>
      <c r="B71" s="385"/>
      <c r="F71" s="373" t="s">
        <v>71</v>
      </c>
      <c r="G71" s="373"/>
      <c r="H71" s="373"/>
      <c r="I71" s="373"/>
      <c r="J71" s="373"/>
      <c r="K71" s="373"/>
      <c r="L71" s="373"/>
      <c r="M71" s="373"/>
      <c r="N71" s="373"/>
    </row>
    <row r="72" spans="1:14" x14ac:dyDescent="0.2">
      <c r="F72" s="373"/>
      <c r="G72" s="373"/>
      <c r="H72" s="373"/>
      <c r="I72" s="373"/>
      <c r="J72" s="373"/>
      <c r="K72" s="373"/>
      <c r="L72" s="373"/>
      <c r="M72" s="373"/>
      <c r="N72" s="373"/>
    </row>
    <row r="73" spans="1:14" ht="75" customHeight="1" x14ac:dyDescent="0.2">
      <c r="F73" s="373"/>
      <c r="G73" s="373"/>
      <c r="H73" s="373"/>
      <c r="I73" s="373"/>
      <c r="J73" s="373"/>
      <c r="K73" s="373"/>
      <c r="L73" s="373"/>
      <c r="M73" s="373"/>
      <c r="N73" s="373"/>
    </row>
    <row r="74" spans="1:14" x14ac:dyDescent="0.2">
      <c r="A74" s="97"/>
      <c r="B74" s="112"/>
      <c r="F74" s="121"/>
      <c r="G74" s="121"/>
      <c r="H74" s="121"/>
      <c r="I74" s="121"/>
      <c r="J74" s="121"/>
      <c r="K74" s="121"/>
      <c r="L74" s="121"/>
      <c r="M74" s="121"/>
      <c r="N74" s="121"/>
    </row>
    <row r="75" spans="1:14" x14ac:dyDescent="0.2">
      <c r="F75" s="121"/>
      <c r="G75" s="121"/>
      <c r="H75" s="121"/>
      <c r="I75" s="121"/>
      <c r="J75" s="121"/>
      <c r="K75" s="121"/>
      <c r="L75" s="121"/>
      <c r="M75" s="121"/>
      <c r="N75" s="121"/>
    </row>
    <row r="78" spans="1:14" ht="17" customHeight="1" x14ac:dyDescent="0.2"/>
    <row r="79" spans="1:14" ht="94" customHeight="1" x14ac:dyDescent="0.2"/>
    <row r="80" spans="1:14" x14ac:dyDescent="0.2">
      <c r="A80" s="374" t="s">
        <v>173</v>
      </c>
      <c r="B80" s="374"/>
    </row>
    <row r="81" spans="1:2" ht="81" customHeight="1" x14ac:dyDescent="0.2">
      <c r="A81" s="375" t="s">
        <v>197</v>
      </c>
      <c r="B81" s="376"/>
    </row>
    <row r="85" spans="1:2" ht="92" customHeight="1" x14ac:dyDescent="0.2"/>
  </sheetData>
  <sheetProtection algorithmName="SHA-512" hashValue="2oGegm1lzB6v5akWc6u4+pTTh6tStU8p4WVtttQuEEaNjyx6RZgmx4pMuYilRQd+esP05IyOFFnJmFG2OePO+Q==" saltValue="5cU4c985wZ4ryflSm+S9Mw==" spinCount="100000" sheet="1" objects="1" scenarios="1"/>
  <mergeCells count="54">
    <mergeCell ref="A13:D13"/>
    <mergeCell ref="A14:D14"/>
    <mergeCell ref="F69:N69"/>
    <mergeCell ref="F71:N73"/>
    <mergeCell ref="F59:N59"/>
    <mergeCell ref="F48:N48"/>
    <mergeCell ref="F38:N38"/>
    <mergeCell ref="F27:N27"/>
    <mergeCell ref="H13:L13"/>
    <mergeCell ref="H15:L15"/>
    <mergeCell ref="B47:B48"/>
    <mergeCell ref="A34:A35"/>
    <mergeCell ref="C43:D44"/>
    <mergeCell ref="C39:D42"/>
    <mergeCell ref="C38:D38"/>
    <mergeCell ref="C28:D28"/>
    <mergeCell ref="B36:B37"/>
    <mergeCell ref="B28:B29"/>
    <mergeCell ref="B34:B35"/>
    <mergeCell ref="A36:A37"/>
    <mergeCell ref="A30:A33"/>
    <mergeCell ref="B30:B33"/>
    <mergeCell ref="C37:D37"/>
    <mergeCell ref="C36:D36"/>
    <mergeCell ref="C32:D32"/>
    <mergeCell ref="C33:D33"/>
    <mergeCell ref="C34:D34"/>
    <mergeCell ref="C35:D35"/>
    <mergeCell ref="C30:D30"/>
    <mergeCell ref="C31:D31"/>
    <mergeCell ref="C29:D29"/>
    <mergeCell ref="C26:D26"/>
    <mergeCell ref="C27:D27"/>
    <mergeCell ref="C15:D15"/>
    <mergeCell ref="C24:D24"/>
    <mergeCell ref="C25:D25"/>
    <mergeCell ref="F18:G18"/>
    <mergeCell ref="F19:G19"/>
    <mergeCell ref="C23:D23"/>
    <mergeCell ref="C20:D20"/>
    <mergeCell ref="C19:D19"/>
    <mergeCell ref="C22:D22"/>
    <mergeCell ref="C16:D18"/>
    <mergeCell ref="C47:D47"/>
    <mergeCell ref="C45:D45"/>
    <mergeCell ref="C46:D46"/>
    <mergeCell ref="C50:D51"/>
    <mergeCell ref="C48:D48"/>
    <mergeCell ref="C49:D49"/>
    <mergeCell ref="B62:B63"/>
    <mergeCell ref="B66:B67"/>
    <mergeCell ref="A81:B81"/>
    <mergeCell ref="A71:B71"/>
    <mergeCell ref="A80:B80"/>
  </mergeCells>
  <phoneticPr fontId="10" type="noConversion"/>
  <conditionalFormatting sqref="J17">
    <cfRule type="cellIs" dxfId="15" priority="4" stopIfTrue="1" operator="greaterThan">
      <formula>2</formula>
    </cfRule>
    <cfRule type="cellIs" dxfId="14" priority="5" stopIfTrue="1" operator="lessThan">
      <formula>1</formula>
    </cfRule>
  </conditionalFormatting>
  <conditionalFormatting sqref="L19 L17">
    <cfRule type="cellIs" dxfId="13" priority="3" stopIfTrue="1" operator="lessThan">
      <formula>18</formula>
    </cfRule>
  </conditionalFormatting>
  <conditionalFormatting sqref="L21">
    <cfRule type="cellIs" dxfId="12" priority="1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61" fitToHeight="2" orientation="portrait" horizontalDpi="300" verticalDpi="300"/>
  <headerFooter alignWithMargins="0"/>
  <rowBreaks count="1" manualBreakCount="1">
    <brk id="68" max="3" man="1"/>
  </rowBreak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>
    <pageSetUpPr fitToPage="1"/>
  </sheetPr>
  <dimension ref="A2:M104"/>
  <sheetViews>
    <sheetView showGridLines="0" zoomScaleNormal="100" workbookViewId="0">
      <selection activeCell="F19" sqref="F19:G19"/>
    </sheetView>
  </sheetViews>
  <sheetFormatPr baseColWidth="10" defaultColWidth="8.83203125" defaultRowHeight="16" x14ac:dyDescent="0.2"/>
  <cols>
    <col min="1" max="1" width="51.6640625" style="114" customWidth="1"/>
    <col min="2" max="2" width="52.1640625" style="114" customWidth="1"/>
    <col min="3" max="3" width="22.6640625" style="114" hidden="1" customWidth="1"/>
    <col min="4" max="4" width="29.33203125" style="114" hidden="1" customWidth="1"/>
    <col min="5" max="5" width="1.5" style="135" customWidth="1"/>
    <col min="6" max="6" width="16.6640625" style="114" customWidth="1"/>
    <col min="7" max="7" width="17.6640625" style="114" customWidth="1"/>
    <col min="8" max="8" width="20.6640625" style="114" customWidth="1"/>
    <col min="9" max="9" width="23" style="114" customWidth="1"/>
    <col min="10" max="10" width="26" style="114" customWidth="1"/>
    <col min="11" max="11" width="33.5" style="114" customWidth="1"/>
    <col min="12" max="12" width="28.1640625" style="114" customWidth="1"/>
    <col min="13" max="16384" width="8.83203125" style="114"/>
  </cols>
  <sheetData>
    <row r="2" spans="1:12" x14ac:dyDescent="0.2">
      <c r="A2" s="115" t="s">
        <v>2</v>
      </c>
      <c r="B2" s="83"/>
      <c r="C2" s="83"/>
      <c r="D2" s="83"/>
      <c r="E2" s="116"/>
      <c r="F2" s="83"/>
      <c r="G2" s="83"/>
      <c r="H2" s="83"/>
      <c r="I2" s="83"/>
      <c r="J2" s="83"/>
      <c r="K2" s="83"/>
      <c r="L2" s="83"/>
    </row>
    <row r="3" spans="1:12" x14ac:dyDescent="0.2">
      <c r="A3" s="83"/>
      <c r="B3" s="83"/>
      <c r="C3" s="83"/>
      <c r="D3" s="83"/>
      <c r="E3" s="116"/>
      <c r="F3" s="83"/>
      <c r="G3" s="83"/>
      <c r="H3" s="83"/>
      <c r="I3" s="83"/>
      <c r="J3" s="83" t="s">
        <v>2</v>
      </c>
      <c r="K3" s="83" t="s">
        <v>2</v>
      </c>
      <c r="L3" s="83" t="s">
        <v>2</v>
      </c>
    </row>
    <row r="4" spans="1:12" x14ac:dyDescent="0.2">
      <c r="A4" s="83"/>
      <c r="B4" s="83"/>
      <c r="C4" s="83"/>
      <c r="D4" s="83"/>
      <c r="E4" s="116"/>
      <c r="F4" s="83"/>
      <c r="G4" s="83"/>
      <c r="H4" s="83"/>
      <c r="I4" s="83"/>
      <c r="J4" s="83"/>
      <c r="K4" s="83"/>
      <c r="L4" s="83"/>
    </row>
    <row r="5" spans="1:12" x14ac:dyDescent="0.2">
      <c r="A5" s="83"/>
      <c r="B5" s="83"/>
      <c r="C5" s="83"/>
      <c r="D5" s="83"/>
      <c r="E5" s="116"/>
      <c r="F5" s="83"/>
      <c r="G5" s="83"/>
      <c r="H5" s="83"/>
      <c r="I5" s="83"/>
      <c r="J5" s="83"/>
      <c r="K5" s="83"/>
      <c r="L5" s="83"/>
    </row>
    <row r="6" spans="1:12" x14ac:dyDescent="0.2">
      <c r="A6" s="83"/>
      <c r="B6" s="83"/>
      <c r="C6" s="83"/>
      <c r="D6" s="83"/>
      <c r="E6" s="116"/>
      <c r="F6" s="83"/>
      <c r="G6" s="83"/>
      <c r="H6" s="83"/>
      <c r="I6" s="83"/>
      <c r="J6" s="83"/>
      <c r="K6" s="83"/>
      <c r="L6" s="83"/>
    </row>
    <row r="7" spans="1:12" x14ac:dyDescent="0.2">
      <c r="A7" s="83"/>
      <c r="B7" s="83"/>
      <c r="C7" s="83"/>
      <c r="D7" s="83"/>
      <c r="E7" s="116"/>
      <c r="F7" s="83"/>
      <c r="G7" s="83"/>
      <c r="H7" s="83"/>
      <c r="I7" s="83"/>
      <c r="J7" s="64" t="s">
        <v>2</v>
      </c>
      <c r="K7" s="64" t="s">
        <v>2</v>
      </c>
      <c r="L7" s="64" t="s">
        <v>2</v>
      </c>
    </row>
    <row r="8" spans="1:12" x14ac:dyDescent="0.2">
      <c r="A8" s="83"/>
      <c r="B8" s="83"/>
      <c r="C8" s="83"/>
      <c r="D8" s="83"/>
      <c r="E8" s="116"/>
      <c r="F8" s="83"/>
      <c r="G8" s="83"/>
      <c r="H8" s="83"/>
      <c r="I8" s="83"/>
      <c r="J8" s="83"/>
      <c r="K8" s="83"/>
      <c r="L8" s="83"/>
    </row>
    <row r="9" spans="1:12" x14ac:dyDescent="0.2">
      <c r="A9" s="83"/>
      <c r="B9" s="83"/>
      <c r="C9" s="83"/>
      <c r="D9" s="83"/>
      <c r="E9" s="116"/>
      <c r="F9" s="83"/>
      <c r="G9" s="83"/>
      <c r="H9" s="83"/>
      <c r="I9" s="83"/>
      <c r="J9" s="83"/>
      <c r="K9" s="83"/>
      <c r="L9" s="83"/>
    </row>
    <row r="10" spans="1:12" x14ac:dyDescent="0.2">
      <c r="A10" s="83"/>
      <c r="B10" s="83"/>
      <c r="C10" s="83"/>
      <c r="D10" s="83"/>
      <c r="E10" s="116"/>
      <c r="F10" s="83"/>
      <c r="G10" s="83"/>
      <c r="H10" s="83"/>
      <c r="I10" s="83"/>
      <c r="J10" s="83"/>
      <c r="K10" s="83"/>
      <c r="L10" s="83"/>
    </row>
    <row r="11" spans="1:12" ht="25" x14ac:dyDescent="0.25">
      <c r="A11" s="117"/>
      <c r="B11" s="117"/>
      <c r="C11" s="192" t="s">
        <v>207</v>
      </c>
      <c r="D11" s="192"/>
      <c r="E11" s="192"/>
      <c r="F11" s="192"/>
      <c r="G11" s="192"/>
      <c r="H11" s="405" t="s">
        <v>181</v>
      </c>
      <c r="I11" s="405"/>
      <c r="J11" s="405"/>
      <c r="K11" s="405"/>
      <c r="L11" s="405"/>
    </row>
    <row r="12" spans="1:12" x14ac:dyDescent="0.2">
      <c r="A12" s="192"/>
      <c r="B12" s="192"/>
      <c r="C12" s="192"/>
      <c r="D12" s="192"/>
      <c r="E12" s="119"/>
      <c r="F12" s="192"/>
      <c r="G12" s="192"/>
      <c r="H12" s="192"/>
      <c r="I12" s="192"/>
      <c r="J12" s="192"/>
      <c r="K12" s="192"/>
      <c r="L12" s="192"/>
    </row>
    <row r="13" spans="1:12" ht="23.25" customHeight="1" x14ac:dyDescent="0.2">
      <c r="A13" s="368" t="s">
        <v>176</v>
      </c>
      <c r="B13" s="368"/>
      <c r="C13" s="368"/>
      <c r="D13" s="368"/>
      <c r="E13" s="245"/>
      <c r="F13" s="192"/>
      <c r="G13" s="60" t="s">
        <v>200</v>
      </c>
      <c r="H13" s="397" t="str">
        <f>+'INGRESO DE DATOS'!$D$15</f>
        <v>NOMBRE EL AGENTE</v>
      </c>
      <c r="I13" s="397"/>
      <c r="J13" s="397"/>
      <c r="K13" s="397"/>
      <c r="L13" s="397"/>
    </row>
    <row r="14" spans="1:12" ht="15" customHeight="1" x14ac:dyDescent="0.2">
      <c r="A14" s="399"/>
      <c r="B14" s="399"/>
      <c r="C14" s="399"/>
      <c r="D14" s="399"/>
      <c r="E14" s="236"/>
      <c r="F14" s="83"/>
      <c r="G14" s="83"/>
      <c r="H14" s="83"/>
      <c r="I14" s="83"/>
      <c r="J14" s="83"/>
      <c r="K14" s="83"/>
      <c r="L14" s="83"/>
    </row>
    <row r="15" spans="1:12" ht="23.25" customHeight="1" x14ac:dyDescent="0.2">
      <c r="A15" s="183"/>
      <c r="B15" s="184"/>
      <c r="C15" s="360"/>
      <c r="D15" s="360"/>
      <c r="E15" s="236"/>
      <c r="F15" s="192"/>
      <c r="G15" s="60" t="s">
        <v>201</v>
      </c>
      <c r="H15" s="397" t="str">
        <f>+'INGRESO DE DATOS'!$D$26</f>
        <v>NOMBRE DE LA AGENCIA</v>
      </c>
      <c r="I15" s="397"/>
      <c r="J15" s="397"/>
      <c r="K15" s="397"/>
      <c r="L15" s="397"/>
    </row>
    <row r="16" spans="1:12" ht="15" customHeight="1" x14ac:dyDescent="0.2">
      <c r="A16" s="237"/>
      <c r="B16" s="243"/>
      <c r="C16" s="402"/>
      <c r="D16" s="402"/>
      <c r="E16" s="236"/>
      <c r="F16" s="192"/>
      <c r="G16" s="192"/>
      <c r="H16" s="83"/>
      <c r="I16" s="83"/>
      <c r="J16" s="83"/>
      <c r="K16" s="83"/>
      <c r="L16" s="83"/>
    </row>
    <row r="17" spans="1:13" ht="23.25" customHeight="1" x14ac:dyDescent="0.2">
      <c r="A17" s="171"/>
      <c r="B17" s="243"/>
      <c r="C17" s="402"/>
      <c r="D17" s="402"/>
      <c r="E17" s="236"/>
      <c r="F17" s="83"/>
      <c r="G17" s="83"/>
      <c r="H17" s="83"/>
      <c r="I17" s="60" t="s">
        <v>202</v>
      </c>
      <c r="J17" s="277">
        <f>+'INGRESO DE DATOS'!$G$17</f>
        <v>1</v>
      </c>
      <c r="K17" s="60" t="s">
        <v>204</v>
      </c>
      <c r="L17" s="277">
        <f>+'INGRESO DE DATOS'!$G$19</f>
        <v>68</v>
      </c>
    </row>
    <row r="18" spans="1:13" s="121" customFormat="1" ht="15" customHeight="1" x14ac:dyDescent="0.2">
      <c r="A18" s="171"/>
      <c r="B18" s="243"/>
      <c r="C18" s="402"/>
      <c r="D18" s="402"/>
      <c r="E18" s="236"/>
      <c r="F18" s="398"/>
      <c r="G18" s="398"/>
      <c r="H18" s="120"/>
      <c r="I18" s="120"/>
      <c r="J18" s="120"/>
      <c r="K18" s="120"/>
      <c r="L18" s="120"/>
    </row>
    <row r="19" spans="1:13" s="121" customFormat="1" ht="23.25" customHeight="1" x14ac:dyDescent="0.2">
      <c r="A19" s="237"/>
      <c r="B19" s="242"/>
      <c r="C19" s="360"/>
      <c r="D19" s="360"/>
      <c r="E19" s="122"/>
      <c r="F19" s="393"/>
      <c r="G19" s="394"/>
      <c r="H19" s="120"/>
      <c r="I19" s="60" t="s">
        <v>203</v>
      </c>
      <c r="J19" s="277">
        <f>+'INGRESO DE DATOS'!$J$17</f>
        <v>0</v>
      </c>
      <c r="K19" s="60" t="s">
        <v>205</v>
      </c>
      <c r="L19" s="277">
        <f>+'INGRESO DE DATOS'!$J$19</f>
        <v>46</v>
      </c>
    </row>
    <row r="20" spans="1:13" s="125" customFormat="1" ht="15" customHeight="1" x14ac:dyDescent="0.2">
      <c r="A20" s="171"/>
      <c r="B20" s="243"/>
      <c r="C20" s="360"/>
      <c r="D20" s="360"/>
      <c r="E20" s="122"/>
      <c r="F20" s="120"/>
      <c r="G20" s="123"/>
      <c r="H20" s="124"/>
      <c r="I20" s="120"/>
      <c r="J20" s="120" t="s">
        <v>2</v>
      </c>
      <c r="K20" s="120" t="s">
        <v>2</v>
      </c>
      <c r="L20" s="120" t="s">
        <v>2</v>
      </c>
    </row>
    <row r="21" spans="1:13" s="125" customFormat="1" ht="23.25" customHeight="1" x14ac:dyDescent="0.2">
      <c r="A21" s="171"/>
      <c r="B21" s="243"/>
      <c r="C21" s="236"/>
      <c r="D21" s="236"/>
      <c r="E21" s="122"/>
      <c r="F21" s="120"/>
      <c r="G21" s="123"/>
      <c r="H21" s="124"/>
      <c r="I21" s="60" t="s">
        <v>206</v>
      </c>
      <c r="J21" s="273">
        <f ca="1">+TODAY()</f>
        <v>44564</v>
      </c>
      <c r="K21" s="341" t="s">
        <v>211</v>
      </c>
      <c r="L21" s="339" t="str">
        <f>'INGRESO DE DATOS'!G21</f>
        <v>Resto de Ecuador</v>
      </c>
    </row>
    <row r="22" spans="1:13" s="125" customFormat="1" x14ac:dyDescent="0.2">
      <c r="A22" s="171"/>
      <c r="B22" s="243"/>
      <c r="C22" s="360"/>
      <c r="D22" s="360"/>
      <c r="E22" s="236"/>
      <c r="F22" s="83"/>
      <c r="G22" s="83"/>
      <c r="H22" s="83"/>
      <c r="I22" s="83" t="s">
        <v>2</v>
      </c>
      <c r="J22" s="278"/>
      <c r="K22" s="87"/>
      <c r="L22" s="83"/>
      <c r="M22" s="88"/>
    </row>
    <row r="23" spans="1:13" s="125" customFormat="1" x14ac:dyDescent="0.2">
      <c r="A23" s="237"/>
      <c r="B23" s="243"/>
      <c r="C23" s="360"/>
      <c r="D23" s="360"/>
      <c r="E23" s="236"/>
      <c r="F23" s="300" t="s">
        <v>25</v>
      </c>
      <c r="G23" s="301"/>
      <c r="H23" s="301" t="s">
        <v>20</v>
      </c>
      <c r="I23" s="301" t="s">
        <v>21</v>
      </c>
      <c r="J23" s="301" t="s">
        <v>22</v>
      </c>
      <c r="K23" s="301" t="s">
        <v>23</v>
      </c>
      <c r="L23" s="301" t="s">
        <v>24</v>
      </c>
      <c r="M23" s="88"/>
    </row>
    <row r="24" spans="1:13" s="88" customFormat="1" x14ac:dyDescent="0.2">
      <c r="A24" s="171"/>
      <c r="B24" s="243"/>
      <c r="C24" s="360"/>
      <c r="D24" s="360"/>
      <c r="E24" s="236"/>
      <c r="F24" s="307" t="s">
        <v>31</v>
      </c>
      <c r="G24" s="308"/>
      <c r="H24" s="308">
        <v>100</v>
      </c>
      <c r="I24" s="308">
        <v>200</v>
      </c>
      <c r="J24" s="308">
        <v>500</v>
      </c>
      <c r="K24" s="308">
        <v>1000</v>
      </c>
      <c r="L24" s="310">
        <v>2000</v>
      </c>
    </row>
    <row r="25" spans="1:13" s="88" customFormat="1" x14ac:dyDescent="0.2">
      <c r="A25" s="172"/>
      <c r="B25" s="168"/>
      <c r="C25" s="360"/>
      <c r="D25" s="360"/>
      <c r="E25" s="236"/>
      <c r="F25" s="311" t="s">
        <v>30</v>
      </c>
      <c r="G25" s="312"/>
      <c r="H25" s="312">
        <v>100</v>
      </c>
      <c r="I25" s="312">
        <v>200</v>
      </c>
      <c r="J25" s="312">
        <v>500</v>
      </c>
      <c r="K25" s="312">
        <v>1000</v>
      </c>
      <c r="L25" s="314">
        <v>2000</v>
      </c>
      <c r="M25" s="128"/>
    </row>
    <row r="26" spans="1:13" s="88" customFormat="1" x14ac:dyDescent="0.2">
      <c r="A26" s="169"/>
      <c r="B26" s="384"/>
      <c r="C26" s="360"/>
      <c r="D26" s="360"/>
      <c r="E26" s="236"/>
      <c r="F26" s="120"/>
      <c r="G26" s="64"/>
      <c r="H26" s="120"/>
      <c r="I26" s="120"/>
      <c r="J26" s="120"/>
      <c r="K26" s="120"/>
      <c r="L26" s="120"/>
      <c r="M26" s="129"/>
    </row>
    <row r="27" spans="1:13" s="128" customFormat="1" x14ac:dyDescent="0.2">
      <c r="A27" s="169"/>
      <c r="B27" s="384"/>
      <c r="C27" s="360"/>
      <c r="D27" s="360"/>
      <c r="E27" s="236"/>
      <c r="F27" s="404" t="s">
        <v>52</v>
      </c>
      <c r="G27" s="404"/>
      <c r="H27" s="404"/>
      <c r="I27" s="404"/>
      <c r="J27" s="404"/>
      <c r="K27" s="404"/>
      <c r="L27" s="404"/>
      <c r="M27" s="129"/>
    </row>
    <row r="28" spans="1:13" s="129" customFormat="1" x14ac:dyDescent="0.15">
      <c r="A28" s="237"/>
      <c r="B28" s="242"/>
      <c r="C28" s="360"/>
      <c r="D28" s="360"/>
      <c r="E28" s="236"/>
      <c r="F28" s="328" t="s">
        <v>6</v>
      </c>
      <c r="G28" s="329"/>
      <c r="H28" s="329">
        <f>VLOOKUP($L$17,Tablas!$A$217:$G$279,3,TRUE)+(60/12)+50</f>
        <v>1062.7066666666667</v>
      </c>
      <c r="I28" s="329">
        <f>VLOOKUP($L$17,Tablas!$A$217:$G$279,4,TRUE)+(60/12)+50</f>
        <v>1042.2133333333334</v>
      </c>
      <c r="J28" s="329">
        <f>VLOOKUP($L$17,Tablas!$A$217:$G$279,5,TRUE)+(60/12)+50</f>
        <v>985.50333333333333</v>
      </c>
      <c r="K28" s="329">
        <f>VLOOKUP($L$17,Tablas!$A$217:$G$279,6,TRUE)+(60/12)+50</f>
        <v>903.35333333333335</v>
      </c>
      <c r="L28" s="330">
        <f>VLOOKUP($L$17,Tablas!$A$217:$G$279,7,TRUE)+(60/12)+50</f>
        <v>835.60166666666669</v>
      </c>
    </row>
    <row r="29" spans="1:13" s="129" customFormat="1" x14ac:dyDescent="0.15">
      <c r="A29" s="237"/>
      <c r="B29" s="242"/>
      <c r="C29" s="360"/>
      <c r="D29" s="360"/>
      <c r="E29" s="236"/>
      <c r="F29" s="319" t="s">
        <v>7</v>
      </c>
      <c r="G29" s="105"/>
      <c r="H29" s="105">
        <f>IF($J$17=1,0,(VLOOKUP($L$19,Tablas!$A$217:$G$279,3,TRUE)))</f>
        <v>0</v>
      </c>
      <c r="I29" s="105">
        <f>IF($J$17=1,0,(VLOOKUP($L$19,Tablas!$A$217:$G$279,4,TRUE)))</f>
        <v>0</v>
      </c>
      <c r="J29" s="105">
        <f>IF($J$17=1,0,(VLOOKUP($L$19,Tablas!$A$217:$G$279,5,TRUE)))</f>
        <v>0</v>
      </c>
      <c r="K29" s="105">
        <f>IF($J$17=1,0,(VLOOKUP($L$19,Tablas!$A$217:$G$279,6,TRUE)))</f>
        <v>0</v>
      </c>
      <c r="L29" s="320">
        <f>IF($J$17=1,0,(VLOOKUP($L$19,Tablas!$A$217:$G$279,7,TRUE)))</f>
        <v>0</v>
      </c>
    </row>
    <row r="30" spans="1:13" s="129" customFormat="1" x14ac:dyDescent="0.15">
      <c r="A30" s="237"/>
      <c r="B30" s="242"/>
      <c r="C30" s="360"/>
      <c r="D30" s="360"/>
      <c r="E30" s="236"/>
      <c r="F30" s="319" t="s">
        <v>8</v>
      </c>
      <c r="G30" s="105"/>
      <c r="H30" s="105">
        <f>IF($J$19=0,0,(VLOOKUP($J$19,Tablas!$A$280:$G$282,3,TRUE)))</f>
        <v>0</v>
      </c>
      <c r="I30" s="105">
        <f>IF($J$19=0,0,(VLOOKUP($J$19,Tablas!$A$280:$G$282,4,TRUE)))</f>
        <v>0</v>
      </c>
      <c r="J30" s="105">
        <f>IF($J$19=0,0,(VLOOKUP($J$19,Tablas!$A$280:$G$282,5,TRUE)))</f>
        <v>0</v>
      </c>
      <c r="K30" s="105">
        <f>IF($J$19=0,0,(VLOOKUP($J$19,Tablas!$A$280:$G$282,6,TRUE)))</f>
        <v>0</v>
      </c>
      <c r="L30" s="320">
        <f>IF($J$19=0,0,(VLOOKUP($J$19,Tablas!$A$280:$G$282,7,TRUE)))</f>
        <v>0</v>
      </c>
      <c r="M30" s="130"/>
    </row>
    <row r="31" spans="1:13" s="129" customFormat="1" x14ac:dyDescent="0.15">
      <c r="A31" s="237"/>
      <c r="B31" s="242"/>
      <c r="C31" s="360"/>
      <c r="D31" s="360"/>
      <c r="E31" s="236"/>
      <c r="F31" s="323" t="s">
        <v>9</v>
      </c>
      <c r="G31" s="302"/>
      <c r="H31" s="302">
        <f>SUM(H28:H30)</f>
        <v>1062.7066666666667</v>
      </c>
      <c r="I31" s="302">
        <f>SUM(I28:I30)</f>
        <v>1042.2133333333334</v>
      </c>
      <c r="J31" s="302">
        <f>SUM(J28:J30)</f>
        <v>985.50333333333333</v>
      </c>
      <c r="K31" s="302">
        <f>SUM(K28:K30)</f>
        <v>903.35333333333335</v>
      </c>
      <c r="L31" s="324">
        <f>SUM(L28:L30)</f>
        <v>835.60166666666669</v>
      </c>
    </row>
    <row r="32" spans="1:13" s="130" customFormat="1" hidden="1" x14ac:dyDescent="0.15">
      <c r="A32" s="237"/>
      <c r="B32" s="242"/>
      <c r="C32" s="360"/>
      <c r="D32" s="360"/>
      <c r="E32" s="236"/>
      <c r="F32" s="319" t="s">
        <v>10</v>
      </c>
      <c r="G32" s="105"/>
      <c r="H32" s="105">
        <v>0</v>
      </c>
      <c r="I32" s="105">
        <v>0</v>
      </c>
      <c r="J32" s="105">
        <v>0</v>
      </c>
      <c r="K32" s="105">
        <v>0</v>
      </c>
      <c r="L32" s="320">
        <v>0</v>
      </c>
      <c r="M32" s="129"/>
    </row>
    <row r="33" spans="1:13" s="129" customFormat="1" x14ac:dyDescent="0.15">
      <c r="A33" s="237"/>
      <c r="B33" s="242"/>
      <c r="C33" s="360"/>
      <c r="D33" s="360"/>
      <c r="E33" s="236"/>
      <c r="F33" s="319" t="s">
        <v>56</v>
      </c>
      <c r="G33" s="105"/>
      <c r="H33" s="105">
        <f>+H31*3.5%</f>
        <v>37.194733333333339</v>
      </c>
      <c r="I33" s="105">
        <f t="shared" ref="I33:L33" si="0">+I31*3.5%</f>
        <v>36.477466666666672</v>
      </c>
      <c r="J33" s="105">
        <f t="shared" si="0"/>
        <v>34.49261666666667</v>
      </c>
      <c r="K33" s="105">
        <f t="shared" si="0"/>
        <v>31.617366666666669</v>
      </c>
      <c r="L33" s="320">
        <f t="shared" si="0"/>
        <v>29.246058333333337</v>
      </c>
    </row>
    <row r="34" spans="1:13" s="129" customFormat="1" x14ac:dyDescent="0.15">
      <c r="A34" s="237"/>
      <c r="B34" s="242"/>
      <c r="C34" s="401"/>
      <c r="D34" s="401"/>
      <c r="E34" s="131"/>
      <c r="F34" s="319" t="s">
        <v>57</v>
      </c>
      <c r="G34" s="105"/>
      <c r="H34" s="105">
        <f>+H31*0.5%</f>
        <v>5.3135333333333339</v>
      </c>
      <c r="I34" s="105">
        <f t="shared" ref="I34:L34" si="1">+I31*0.5%</f>
        <v>5.2110666666666665</v>
      </c>
      <c r="J34" s="105">
        <f t="shared" si="1"/>
        <v>4.9275166666666665</v>
      </c>
      <c r="K34" s="105">
        <f t="shared" si="1"/>
        <v>4.5167666666666673</v>
      </c>
      <c r="L34" s="320">
        <f t="shared" si="1"/>
        <v>4.1780083333333335</v>
      </c>
    </row>
    <row r="35" spans="1:13" s="129" customFormat="1" x14ac:dyDescent="0.15">
      <c r="A35" s="237"/>
      <c r="B35" s="242"/>
      <c r="C35" s="403"/>
      <c r="D35" s="401"/>
      <c r="E35" s="236"/>
      <c r="F35" s="331" t="s">
        <v>53</v>
      </c>
      <c r="G35" s="304"/>
      <c r="H35" s="304">
        <f>SUM(H31:H34)</f>
        <v>1105.2149333333332</v>
      </c>
      <c r="I35" s="304">
        <f>SUM(I31:I34)</f>
        <v>1083.9018666666668</v>
      </c>
      <c r="J35" s="304">
        <f>SUM(J31:J34)</f>
        <v>1024.9234666666666</v>
      </c>
      <c r="K35" s="304">
        <f>SUM(K31:K34)</f>
        <v>939.48746666666671</v>
      </c>
      <c r="L35" s="332">
        <f>SUM(L31:L34)</f>
        <v>869.02573333333339</v>
      </c>
    </row>
    <row r="36" spans="1:13" s="129" customFormat="1" x14ac:dyDescent="0.15">
      <c r="A36" s="237"/>
      <c r="B36" s="242"/>
      <c r="C36" s="403"/>
      <c r="D36" s="360"/>
      <c r="E36" s="236"/>
      <c r="F36" s="333" t="s">
        <v>54</v>
      </c>
      <c r="G36" s="334"/>
      <c r="H36" s="334">
        <f>(H31 + H33 + H34)-52</f>
        <v>1053.2149333333332</v>
      </c>
      <c r="I36" s="334">
        <f>(I31 + I33 + I34)-52</f>
        <v>1031.9018666666668</v>
      </c>
      <c r="J36" s="334">
        <f>(J31 + J33 + J34)-52</f>
        <v>972.92346666666663</v>
      </c>
      <c r="K36" s="334">
        <f>(K31 + K33 + K34)-52</f>
        <v>887.48746666666671</v>
      </c>
      <c r="L36" s="335">
        <f>(L31 + L33 + L34)-52</f>
        <v>817.02573333333339</v>
      </c>
      <c r="M36" s="130"/>
    </row>
    <row r="37" spans="1:13" s="129" customFormat="1" x14ac:dyDescent="0.15">
      <c r="A37" s="237"/>
      <c r="B37" s="242"/>
      <c r="C37" s="403"/>
      <c r="D37" s="401"/>
      <c r="E37" s="236"/>
      <c r="F37" s="305"/>
      <c r="G37" s="305"/>
      <c r="H37" s="305"/>
      <c r="I37" s="305"/>
      <c r="J37" s="305"/>
      <c r="K37" s="305"/>
      <c r="L37" s="305"/>
    </row>
    <row r="38" spans="1:13" s="130" customFormat="1" x14ac:dyDescent="0.15">
      <c r="A38" s="237"/>
      <c r="B38" s="242"/>
      <c r="C38" s="403"/>
      <c r="D38" s="360"/>
      <c r="E38" s="236"/>
      <c r="F38" s="404" t="s">
        <v>11</v>
      </c>
      <c r="G38" s="404"/>
      <c r="H38" s="404"/>
      <c r="I38" s="404"/>
      <c r="J38" s="404"/>
      <c r="K38" s="404"/>
      <c r="L38" s="404"/>
      <c r="M38" s="129"/>
    </row>
    <row r="39" spans="1:13" s="129" customFormat="1" x14ac:dyDescent="0.2">
      <c r="A39" s="172"/>
      <c r="B39" s="168"/>
      <c r="C39" s="406"/>
      <c r="D39" s="406"/>
      <c r="E39" s="236"/>
      <c r="F39" s="315" t="s">
        <v>6</v>
      </c>
      <c r="G39" s="316"/>
      <c r="H39" s="329">
        <f>VLOOKUP($L$17,Tablas!$A$147:$G$209,3,TRUE)+(60)+50</f>
        <v>11518</v>
      </c>
      <c r="I39" s="316">
        <f>VLOOKUP($L$17,Tablas!$A$147:$G$209,4,TRUE)+(60)+50</f>
        <v>11286</v>
      </c>
      <c r="J39" s="316">
        <f>VLOOKUP($L$17,Tablas!$A$147:$G$209,5,TRUE)+(60)+50</f>
        <v>10644</v>
      </c>
      <c r="K39" s="316">
        <f>VLOOKUP($L$17,Tablas!$A$147:$G$209,6,TRUE)+(60)+50</f>
        <v>9714</v>
      </c>
      <c r="L39" s="318">
        <f>VLOOKUP($L$17,Tablas!$A$147:$G$209,7,TRUE)+(60)+50</f>
        <v>8947</v>
      </c>
    </row>
    <row r="40" spans="1:13" s="129" customFormat="1" x14ac:dyDescent="0.15">
      <c r="A40" s="169"/>
      <c r="B40" s="384"/>
      <c r="C40" s="406"/>
      <c r="D40" s="406"/>
      <c r="E40" s="132"/>
      <c r="F40" s="319" t="s">
        <v>7</v>
      </c>
      <c r="G40" s="105"/>
      <c r="H40" s="105">
        <f>IF($J$17=1,0,(VLOOKUP($L$19,Tablas!$A$147:$G$209,3,TRUE)))</f>
        <v>0</v>
      </c>
      <c r="I40" s="105">
        <f>IF($J$17=1,0,(VLOOKUP($L$19,Tablas!$A$147:$G$209,4,TRUE)))</f>
        <v>0</v>
      </c>
      <c r="J40" s="105">
        <f>IF($J$17=1,0,(VLOOKUP($L$19,Tablas!$A$147:$G$209,5,TRUE)))</f>
        <v>0</v>
      </c>
      <c r="K40" s="105">
        <f>IF($J$17=1,0,(VLOOKUP($L$19,Tablas!$A$147:$G$209,6,TRUE)))</f>
        <v>0</v>
      </c>
      <c r="L40" s="320">
        <f>IF($J$17=1,0,(VLOOKUP($L$19,Tablas!$A$147:$G$209,7,TRUE)))</f>
        <v>0</v>
      </c>
    </row>
    <row r="41" spans="1:13" s="129" customFormat="1" x14ac:dyDescent="0.15">
      <c r="A41" s="169"/>
      <c r="B41" s="384"/>
      <c r="C41" s="406"/>
      <c r="D41" s="406"/>
      <c r="E41" s="132"/>
      <c r="F41" s="321" t="s">
        <v>8</v>
      </c>
      <c r="G41" s="106"/>
      <c r="H41" s="106">
        <f>IF($J$19=0,0,(VLOOKUP($J$19,Tablas!$A$210:$G$212,3,TRUE)))</f>
        <v>0</v>
      </c>
      <c r="I41" s="106">
        <f>IF($J$19=0,0,(VLOOKUP($J$19,Tablas!$A$210:$G$212,4,TRUE)))</f>
        <v>0</v>
      </c>
      <c r="J41" s="106">
        <f>IF($J$19=0,0,(VLOOKUP($J$19,Tablas!$A$210:$G$212,5,TRUE)))</f>
        <v>0</v>
      </c>
      <c r="K41" s="106">
        <f>IF($J$19=0,0,(VLOOKUP($J$19,Tablas!$A$210:$G$212,6,TRUE)))</f>
        <v>0</v>
      </c>
      <c r="L41" s="322">
        <f>IF($J$19=0,0,(VLOOKUP($J$19,Tablas!$A$210:$G$212,7,TRUE)))</f>
        <v>0</v>
      </c>
      <c r="M41" s="130"/>
    </row>
    <row r="42" spans="1:13" s="129" customFormat="1" x14ac:dyDescent="0.15">
      <c r="A42" s="237"/>
      <c r="B42" s="242"/>
      <c r="C42" s="406"/>
      <c r="D42" s="406"/>
      <c r="E42" s="133"/>
      <c r="F42" s="323" t="s">
        <v>9</v>
      </c>
      <c r="G42" s="302"/>
      <c r="H42" s="302">
        <f>SUM(H39:H41)</f>
        <v>11518</v>
      </c>
      <c r="I42" s="302">
        <f t="shared" ref="I42:L42" si="2">SUM(I39:I41)</f>
        <v>11286</v>
      </c>
      <c r="J42" s="302">
        <f t="shared" si="2"/>
        <v>10644</v>
      </c>
      <c r="K42" s="302">
        <f t="shared" si="2"/>
        <v>9714</v>
      </c>
      <c r="L42" s="324">
        <f t="shared" si="2"/>
        <v>8947</v>
      </c>
    </row>
    <row r="43" spans="1:13" s="130" customFormat="1" hidden="1" x14ac:dyDescent="0.15">
      <c r="A43" s="237"/>
      <c r="B43" s="242"/>
      <c r="C43" s="402"/>
      <c r="D43" s="402"/>
      <c r="E43" s="133"/>
      <c r="F43" s="319" t="s">
        <v>10</v>
      </c>
      <c r="G43" s="105"/>
      <c r="H43" s="105">
        <v>0</v>
      </c>
      <c r="I43" s="105">
        <v>0</v>
      </c>
      <c r="J43" s="105">
        <v>0</v>
      </c>
      <c r="K43" s="105">
        <v>0</v>
      </c>
      <c r="L43" s="320">
        <v>0</v>
      </c>
    </row>
    <row r="44" spans="1:13" s="129" customFormat="1" x14ac:dyDescent="0.15">
      <c r="A44" s="237"/>
      <c r="B44" s="242"/>
      <c r="C44" s="402"/>
      <c r="D44" s="402"/>
      <c r="E44" s="133"/>
      <c r="F44" s="319" t="s">
        <v>56</v>
      </c>
      <c r="G44" s="105"/>
      <c r="H44" s="105">
        <f>+H42*3.5%</f>
        <v>403.13000000000005</v>
      </c>
      <c r="I44" s="105">
        <f t="shared" ref="I44:L44" si="3">+I42*3.5%</f>
        <v>395.01000000000005</v>
      </c>
      <c r="J44" s="105">
        <f t="shared" si="3"/>
        <v>372.54</v>
      </c>
      <c r="K44" s="105">
        <f t="shared" si="3"/>
        <v>339.99</v>
      </c>
      <c r="L44" s="320">
        <f t="shared" si="3"/>
        <v>313.14500000000004</v>
      </c>
    </row>
    <row r="45" spans="1:13" s="130" customFormat="1" x14ac:dyDescent="0.15">
      <c r="A45" s="237"/>
      <c r="B45" s="243"/>
      <c r="C45" s="401"/>
      <c r="D45" s="360"/>
      <c r="E45" s="133"/>
      <c r="F45" s="319" t="s">
        <v>57</v>
      </c>
      <c r="G45" s="105"/>
      <c r="H45" s="105">
        <f>+H42*0.5%</f>
        <v>57.59</v>
      </c>
      <c r="I45" s="105">
        <f t="shared" ref="I45:L45" si="4">+I42*0.5%</f>
        <v>56.43</v>
      </c>
      <c r="J45" s="105">
        <f t="shared" si="4"/>
        <v>53.22</v>
      </c>
      <c r="K45" s="105">
        <f t="shared" si="4"/>
        <v>48.57</v>
      </c>
      <c r="L45" s="320">
        <f t="shared" si="4"/>
        <v>44.734999999999999</v>
      </c>
      <c r="M45" s="129"/>
    </row>
    <row r="46" spans="1:13" s="129" customFormat="1" x14ac:dyDescent="0.15">
      <c r="A46" s="354"/>
      <c r="B46" s="383"/>
      <c r="C46" s="360"/>
      <c r="D46" s="360"/>
      <c r="E46" s="236"/>
      <c r="F46" s="333" t="s">
        <v>55</v>
      </c>
      <c r="G46" s="334"/>
      <c r="H46" s="334">
        <f>SUM(H42:H45)</f>
        <v>11978.72</v>
      </c>
      <c r="I46" s="334">
        <f>SUM(I42:I45)</f>
        <v>11737.44</v>
      </c>
      <c r="J46" s="334">
        <f>SUM(J42:J45)</f>
        <v>11069.76</v>
      </c>
      <c r="K46" s="334">
        <f>SUM(K42:K45)</f>
        <v>10102.56</v>
      </c>
      <c r="L46" s="335">
        <f>SUM(L42:L45)</f>
        <v>9304.880000000001</v>
      </c>
    </row>
    <row r="47" spans="1:13" s="129" customFormat="1" x14ac:dyDescent="0.15">
      <c r="A47" s="354"/>
      <c r="B47" s="383"/>
      <c r="C47" s="401"/>
      <c r="D47" s="360"/>
      <c r="E47" s="236"/>
      <c r="F47" s="305"/>
      <c r="G47" s="305"/>
      <c r="H47" s="305"/>
      <c r="I47" s="305"/>
      <c r="J47" s="305"/>
      <c r="K47" s="305"/>
      <c r="L47" s="305"/>
      <c r="M47" s="130"/>
    </row>
    <row r="48" spans="1:13" s="129" customFormat="1" x14ac:dyDescent="0.15">
      <c r="A48" s="237"/>
      <c r="B48" s="242"/>
      <c r="C48" s="360"/>
      <c r="D48" s="360"/>
      <c r="E48" s="236"/>
      <c r="F48" s="404" t="s">
        <v>62</v>
      </c>
      <c r="G48" s="404"/>
      <c r="H48" s="404"/>
      <c r="I48" s="404"/>
      <c r="J48" s="404"/>
      <c r="K48" s="404"/>
      <c r="L48" s="404"/>
    </row>
    <row r="49" spans="1:13" s="129" customFormat="1" x14ac:dyDescent="0.15">
      <c r="A49" s="237"/>
      <c r="B49" s="242"/>
      <c r="C49" s="401"/>
      <c r="D49" s="360"/>
      <c r="E49" s="236"/>
      <c r="F49" s="328" t="s">
        <v>6</v>
      </c>
      <c r="G49" s="329"/>
      <c r="H49" s="329">
        <f>VLOOKUP($L$17,Tablas!$A$564:$G$626,3,TRUE)+(60/2)+50</f>
        <v>5955.12</v>
      </c>
      <c r="I49" s="329">
        <f>VLOOKUP($L$17,Tablas!$A$564:$G$626,4,TRUE)+(60/2)+50</f>
        <v>5835.64</v>
      </c>
      <c r="J49" s="329">
        <f>VLOOKUP($L$17,Tablas!$A$564:$G$626,5,TRUE)+(60/2)+50</f>
        <v>5505.01</v>
      </c>
      <c r="K49" s="329">
        <f>VLOOKUP($L$17,Tablas!$A$564:$G$626,6,TRUE)+(60/2)+50</f>
        <v>5026.0600000000004</v>
      </c>
      <c r="L49" s="330">
        <f>VLOOKUP($L$17,Tablas!$A$564:$G$626,7,TRUE)+(60/2)+50</f>
        <v>4631.0550000000003</v>
      </c>
    </row>
    <row r="50" spans="1:13" s="129" customFormat="1" x14ac:dyDescent="0.15">
      <c r="A50" s="237"/>
      <c r="B50" s="243"/>
      <c r="C50" s="402"/>
      <c r="D50" s="402"/>
      <c r="E50" s="236"/>
      <c r="F50" s="319" t="s">
        <v>7</v>
      </c>
      <c r="G50" s="105"/>
      <c r="H50" s="105">
        <f>IF($J$17=1,0,(VLOOKUP($L$19,Tablas!$A$564:$G$626,3,TRUE)))</f>
        <v>0</v>
      </c>
      <c r="I50" s="105">
        <f>IF($J$17=1,0,(VLOOKUP($L$19,Tablas!$A$564:$G$626,4,TRUE)))</f>
        <v>0</v>
      </c>
      <c r="J50" s="105">
        <f>IF($J$17=1,0,(VLOOKUP($L$19,Tablas!$A$564:$G$626,5,TRUE)))</f>
        <v>0</v>
      </c>
      <c r="K50" s="105">
        <f>IF($J$17=1,0,(VLOOKUP($L$19,Tablas!$A$564:$G$626,6,TRUE)))</f>
        <v>0</v>
      </c>
      <c r="L50" s="320">
        <f>IF($J$17=1,0,(VLOOKUP($L$19,Tablas!$A$564:$G$626,7,TRUE)))</f>
        <v>0</v>
      </c>
    </row>
    <row r="51" spans="1:13" s="130" customFormat="1" x14ac:dyDescent="0.15">
      <c r="A51" s="237"/>
      <c r="B51" s="243"/>
      <c r="C51" s="402"/>
      <c r="D51" s="402"/>
      <c r="E51" s="236"/>
      <c r="F51" s="319" t="s">
        <v>8</v>
      </c>
      <c r="G51" s="105"/>
      <c r="H51" s="105">
        <f>IF($J$19=0,0,(VLOOKUP($J$19,Tablas!$A$627:$G$629,3,TRUE)))</f>
        <v>0</v>
      </c>
      <c r="I51" s="105">
        <f>IF($J$19=0,0,(VLOOKUP($J$19,Tablas!$A$627:$G$629,4,TRUE)))</f>
        <v>0</v>
      </c>
      <c r="J51" s="105">
        <f>IF($J$19=0,0,(VLOOKUP($J$19,Tablas!$A$627:$G$629,5,TRUE)))</f>
        <v>0</v>
      </c>
      <c r="K51" s="105">
        <f>IF($J$19=0,0,(VLOOKUP($J$19,Tablas!$A$627:$G$629,6,TRUE)))</f>
        <v>0</v>
      </c>
      <c r="L51" s="320">
        <f>IF($J$19=0,0,(VLOOKUP($J$19,Tablas!$A$627:$G$629,7,TRUE)))</f>
        <v>0</v>
      </c>
      <c r="M51" s="129"/>
    </row>
    <row r="52" spans="1:13" s="129" customFormat="1" x14ac:dyDescent="0.2">
      <c r="A52" s="237"/>
      <c r="B52" s="242"/>
      <c r="C52" s="195"/>
      <c r="D52" s="195"/>
      <c r="E52" s="236"/>
      <c r="F52" s="323" t="s">
        <v>9</v>
      </c>
      <c r="G52" s="302"/>
      <c r="H52" s="302">
        <f>SUM(H49:H51)</f>
        <v>5955.12</v>
      </c>
      <c r="I52" s="302">
        <f>SUM(I49:I51)</f>
        <v>5835.64</v>
      </c>
      <c r="J52" s="302">
        <f>SUM(J49:J51)</f>
        <v>5505.01</v>
      </c>
      <c r="K52" s="302">
        <f>SUM(K49:K51)</f>
        <v>5026.0600000000004</v>
      </c>
      <c r="L52" s="324">
        <f>SUM(L49:L51)</f>
        <v>4631.0550000000003</v>
      </c>
      <c r="M52" s="130"/>
    </row>
    <row r="53" spans="1:13" s="129" customFormat="1" hidden="1" x14ac:dyDescent="0.2">
      <c r="A53" s="237"/>
      <c r="B53" s="243"/>
      <c r="C53" s="195"/>
      <c r="D53" s="195"/>
      <c r="E53" s="132"/>
      <c r="F53" s="319" t="s">
        <v>10</v>
      </c>
      <c r="G53" s="105"/>
      <c r="H53" s="105">
        <v>0</v>
      </c>
      <c r="I53" s="105">
        <v>0</v>
      </c>
      <c r="J53" s="105">
        <v>0</v>
      </c>
      <c r="K53" s="105">
        <v>0</v>
      </c>
      <c r="L53" s="320">
        <v>0</v>
      </c>
    </row>
    <row r="54" spans="1:13" s="129" customFormat="1" x14ac:dyDescent="0.2">
      <c r="A54" s="237"/>
      <c r="B54" s="243"/>
      <c r="C54" s="195"/>
      <c r="D54" s="195"/>
      <c r="E54" s="132"/>
      <c r="F54" s="319" t="s">
        <v>56</v>
      </c>
      <c r="G54" s="105"/>
      <c r="H54" s="105">
        <f>+H52*3.5%</f>
        <v>208.42920000000001</v>
      </c>
      <c r="I54" s="105">
        <f t="shared" ref="I54:L54" si="5">+I52*3.5%</f>
        <v>204.24740000000003</v>
      </c>
      <c r="J54" s="105">
        <f t="shared" si="5"/>
        <v>192.67535000000004</v>
      </c>
      <c r="K54" s="105">
        <f t="shared" si="5"/>
        <v>175.91210000000004</v>
      </c>
      <c r="L54" s="320">
        <f t="shared" si="5"/>
        <v>162.08692500000004</v>
      </c>
    </row>
    <row r="55" spans="1:13" s="129" customFormat="1" x14ac:dyDescent="0.2">
      <c r="A55" s="237"/>
      <c r="B55" s="242"/>
      <c r="C55" s="195"/>
      <c r="D55" s="195"/>
      <c r="E55" s="134"/>
      <c r="F55" s="319" t="s">
        <v>57</v>
      </c>
      <c r="G55" s="105"/>
      <c r="H55" s="105">
        <f>+H52*0.5%</f>
        <v>29.775600000000001</v>
      </c>
      <c r="I55" s="105">
        <f t="shared" ref="I55:L55" si="6">+I52*0.5%</f>
        <v>29.178200000000004</v>
      </c>
      <c r="J55" s="105">
        <f t="shared" si="6"/>
        <v>27.52505</v>
      </c>
      <c r="K55" s="105">
        <f t="shared" si="6"/>
        <v>25.130300000000002</v>
      </c>
      <c r="L55" s="320">
        <f t="shared" si="6"/>
        <v>23.155275000000003</v>
      </c>
    </row>
    <row r="56" spans="1:13" s="130" customFormat="1" x14ac:dyDescent="0.2">
      <c r="A56" s="237"/>
      <c r="B56" s="242"/>
      <c r="C56" s="195"/>
      <c r="D56" s="195"/>
      <c r="E56" s="236"/>
      <c r="F56" s="331" t="s">
        <v>53</v>
      </c>
      <c r="G56" s="304"/>
      <c r="H56" s="304">
        <f>SUM(H52:H55)</f>
        <v>6193.3247999999994</v>
      </c>
      <c r="I56" s="304">
        <f>SUM(I52:I55)</f>
        <v>6069.0656000000008</v>
      </c>
      <c r="J56" s="304">
        <f>SUM(J52:J55)</f>
        <v>5725.2104000000008</v>
      </c>
      <c r="K56" s="304">
        <f>SUM(K52:K55)</f>
        <v>5227.1024000000007</v>
      </c>
      <c r="L56" s="332">
        <f>SUM(L52:L55)</f>
        <v>4816.2972</v>
      </c>
      <c r="M56" s="129"/>
    </row>
    <row r="57" spans="1:13" s="130" customFormat="1" x14ac:dyDescent="0.2">
      <c r="A57" s="237"/>
      <c r="B57" s="383"/>
      <c r="C57" s="195"/>
      <c r="D57" s="195"/>
      <c r="E57" s="122"/>
      <c r="F57" s="333" t="s">
        <v>63</v>
      </c>
      <c r="G57" s="334"/>
      <c r="H57" s="334">
        <f>(H52 + H54 + H55)-52</f>
        <v>6141.3247999999994</v>
      </c>
      <c r="I57" s="334">
        <f>(I52 + I54 + I55)-52</f>
        <v>6017.0656000000008</v>
      </c>
      <c r="J57" s="334">
        <f>(J52 + J54 + J55)-52</f>
        <v>5673.2104000000008</v>
      </c>
      <c r="K57" s="334">
        <f>(K52 + K54 + K55)-52</f>
        <v>5175.1024000000007</v>
      </c>
      <c r="L57" s="335">
        <f>(L52 + L54 + L55)-52</f>
        <v>4764.2972</v>
      </c>
      <c r="M57" s="129"/>
    </row>
    <row r="58" spans="1:13" x14ac:dyDescent="0.2">
      <c r="A58" s="171"/>
      <c r="B58" s="383"/>
      <c r="C58" s="195"/>
      <c r="D58" s="195"/>
      <c r="E58" s="122"/>
      <c r="F58" s="121"/>
      <c r="G58" s="121"/>
      <c r="H58" s="121"/>
      <c r="I58" s="121"/>
      <c r="J58" s="121"/>
      <c r="K58" s="121"/>
      <c r="L58" s="121"/>
      <c r="M58" s="129"/>
    </row>
    <row r="59" spans="1:13" x14ac:dyDescent="0.2">
      <c r="A59" s="172"/>
      <c r="B59" s="168"/>
      <c r="C59" s="195"/>
      <c r="D59" s="195"/>
      <c r="F59" s="404" t="s">
        <v>64</v>
      </c>
      <c r="G59" s="404"/>
      <c r="H59" s="404"/>
      <c r="I59" s="404"/>
      <c r="J59" s="404"/>
      <c r="K59" s="404"/>
      <c r="L59" s="404"/>
      <c r="M59" s="130"/>
    </row>
    <row r="60" spans="1:13" x14ac:dyDescent="0.2">
      <c r="A60" s="169"/>
      <c r="B60" s="384"/>
      <c r="C60" s="195"/>
      <c r="D60" s="195"/>
      <c r="F60" s="328" t="s">
        <v>6</v>
      </c>
      <c r="G60" s="329"/>
      <c r="H60" s="329">
        <f>VLOOKUP($L$17,Tablas!$A$777:$G$839,3,TRUE)+(60/4)+50</f>
        <v>3045.3399999999997</v>
      </c>
      <c r="I60" s="329">
        <f>VLOOKUP($L$17,Tablas!$A$777:$G$839,4,TRUE)+(60/4)+50</f>
        <v>2984.73</v>
      </c>
      <c r="J60" s="329">
        <f>VLOOKUP($L$17,Tablas!$A$777:$G$839,5,TRUE)+(60/4)+50</f>
        <v>2817.0074999999997</v>
      </c>
      <c r="K60" s="329">
        <f>VLOOKUP($L$17,Tablas!$A$777:$G$839,6,TRUE)+(60/4)+50</f>
        <v>2574.0449999999996</v>
      </c>
      <c r="L60" s="330">
        <f>VLOOKUP($L$17,Tablas!$A$777:$G$839,7,TRUE)+(60/4)+50</f>
        <v>2373.6662499999998</v>
      </c>
      <c r="M60" s="129"/>
    </row>
    <row r="61" spans="1:13" x14ac:dyDescent="0.2">
      <c r="A61" s="169"/>
      <c r="B61" s="384"/>
      <c r="C61" s="195"/>
      <c r="D61" s="195"/>
      <c r="F61" s="319" t="s">
        <v>7</v>
      </c>
      <c r="G61" s="105"/>
      <c r="H61" s="105">
        <f>IF($J$17=1,0,(VLOOKUP($L$19,Tablas!$A$777:$G$839,3,TRUE)))</f>
        <v>0</v>
      </c>
      <c r="I61" s="105">
        <f>IF($J$17=1,0,(VLOOKUP($L$19,Tablas!$A$777:$G$839,4,TRUE)))</f>
        <v>0</v>
      </c>
      <c r="J61" s="105">
        <f>IF($J$17=1,0,(VLOOKUP($L$19,Tablas!$A$777:$G$839,5,TRUE)))</f>
        <v>0</v>
      </c>
      <c r="K61" s="105">
        <f>IF($J$17=1,0,(VLOOKUP($L$19,Tablas!$A$777:$G$839,6,TRUE)))</f>
        <v>0</v>
      </c>
      <c r="L61" s="320">
        <f>IF($J$17=1,0,(VLOOKUP($L$19,Tablas!$A$777:$G$839,7,TRUE)))</f>
        <v>0</v>
      </c>
      <c r="M61" s="129"/>
    </row>
    <row r="62" spans="1:13" x14ac:dyDescent="0.2">
      <c r="A62" s="237"/>
      <c r="B62" s="243"/>
      <c r="C62" s="195"/>
      <c r="D62" s="195"/>
      <c r="F62" s="319" t="s">
        <v>8</v>
      </c>
      <c r="G62" s="105"/>
      <c r="H62" s="105">
        <f>IF($J$19=0,0,(VLOOKUP($J$19,Tablas!$A$840:$G$842,3,TRUE)))</f>
        <v>0</v>
      </c>
      <c r="I62" s="105">
        <f>IF($J$19=0,0,(VLOOKUP($J$19,Tablas!$A$840:$G$842,4,TRUE)))</f>
        <v>0</v>
      </c>
      <c r="J62" s="105">
        <f>IF($J$19=0,0,(VLOOKUP($J$19,Tablas!$A$840:$G$842,5,TRUE)))</f>
        <v>0</v>
      </c>
      <c r="K62" s="105">
        <f>IF($J$19=0,0,(VLOOKUP($J$19,Tablas!$A$840:$G$842,6,TRUE)))</f>
        <v>0</v>
      </c>
      <c r="L62" s="320">
        <f>IF($J$19=0,0,(VLOOKUP($J$19,Tablas!$A$840:$G$842,7,TRUE)))</f>
        <v>0</v>
      </c>
      <c r="M62" s="129"/>
    </row>
    <row r="63" spans="1:13" x14ac:dyDescent="0.2">
      <c r="A63" s="171"/>
      <c r="B63" s="243"/>
      <c r="C63" s="195"/>
      <c r="D63" s="195"/>
      <c r="F63" s="323" t="s">
        <v>9</v>
      </c>
      <c r="G63" s="302"/>
      <c r="H63" s="302">
        <f>SUM(H60:H62)</f>
        <v>3045.3399999999997</v>
      </c>
      <c r="I63" s="302">
        <f>SUM(I60:I62)</f>
        <v>2984.73</v>
      </c>
      <c r="J63" s="302">
        <f>SUM(J60:J62)</f>
        <v>2817.0074999999997</v>
      </c>
      <c r="K63" s="302">
        <f>SUM(K60:K62)</f>
        <v>2574.0449999999996</v>
      </c>
      <c r="L63" s="324">
        <f>SUM(L60:L62)</f>
        <v>2373.6662499999998</v>
      </c>
      <c r="M63" s="129"/>
    </row>
    <row r="64" spans="1:13" hidden="1" x14ac:dyDescent="0.2">
      <c r="A64" s="173"/>
      <c r="B64" s="243"/>
      <c r="C64" s="195"/>
      <c r="D64" s="195"/>
      <c r="F64" s="319" t="s">
        <v>10</v>
      </c>
      <c r="G64" s="105"/>
      <c r="H64" s="105">
        <v>0</v>
      </c>
      <c r="I64" s="105">
        <v>0</v>
      </c>
      <c r="J64" s="105">
        <v>0</v>
      </c>
      <c r="K64" s="105">
        <v>0</v>
      </c>
      <c r="L64" s="320">
        <v>0</v>
      </c>
      <c r="M64" s="130"/>
    </row>
    <row r="65" spans="1:13" x14ac:dyDescent="0.2">
      <c r="A65" s="173"/>
      <c r="B65" s="243"/>
      <c r="C65" s="195"/>
      <c r="D65" s="195"/>
      <c r="F65" s="319" t="s">
        <v>56</v>
      </c>
      <c r="G65" s="105"/>
      <c r="H65" s="105">
        <f>+H63*3.5%</f>
        <v>106.5869</v>
      </c>
      <c r="I65" s="105">
        <f t="shared" ref="I65:L65" si="7">+I63*3.5%</f>
        <v>104.46555000000001</v>
      </c>
      <c r="J65" s="105">
        <f t="shared" si="7"/>
        <v>98.595262500000004</v>
      </c>
      <c r="K65" s="105">
        <f t="shared" si="7"/>
        <v>90.091574999999992</v>
      </c>
      <c r="L65" s="320">
        <f t="shared" si="7"/>
        <v>83.078318749999994</v>
      </c>
      <c r="M65" s="130"/>
    </row>
    <row r="66" spans="1:13" x14ac:dyDescent="0.2">
      <c r="A66" s="171"/>
      <c r="B66" s="242"/>
      <c r="C66" s="195"/>
      <c r="D66" s="195"/>
      <c r="F66" s="319" t="s">
        <v>57</v>
      </c>
      <c r="G66" s="105"/>
      <c r="H66" s="105">
        <f>+H63*0.5%</f>
        <v>15.226699999999999</v>
      </c>
      <c r="I66" s="105">
        <f t="shared" ref="I66:L66" si="8">+I63*0.5%</f>
        <v>14.92365</v>
      </c>
      <c r="J66" s="105">
        <f t="shared" si="8"/>
        <v>14.085037499999999</v>
      </c>
      <c r="K66" s="105">
        <f t="shared" si="8"/>
        <v>12.870224999999998</v>
      </c>
      <c r="L66" s="320">
        <f t="shared" si="8"/>
        <v>11.868331249999999</v>
      </c>
    </row>
    <row r="67" spans="1:13" x14ac:dyDescent="0.2">
      <c r="A67" s="171"/>
      <c r="B67" s="243"/>
      <c r="C67" s="195"/>
      <c r="D67" s="195"/>
      <c r="F67" s="331" t="s">
        <v>53</v>
      </c>
      <c r="G67" s="304"/>
      <c r="H67" s="304">
        <f>SUM(H63:H66)</f>
        <v>3167.1535999999996</v>
      </c>
      <c r="I67" s="304">
        <f>SUM(I63:I66)</f>
        <v>3104.1192000000001</v>
      </c>
      <c r="J67" s="304">
        <f>SUM(J63:J66)</f>
        <v>2929.6877999999997</v>
      </c>
      <c r="K67" s="304">
        <f>SUM(K63:K66)</f>
        <v>2677.0067999999997</v>
      </c>
      <c r="L67" s="332">
        <f>SUM(L63:L66)</f>
        <v>2468.6129000000001</v>
      </c>
    </row>
    <row r="68" spans="1:13" x14ac:dyDescent="0.2">
      <c r="A68" s="237"/>
      <c r="B68" s="383"/>
      <c r="C68" s="195"/>
      <c r="D68" s="195"/>
      <c r="F68" s="333" t="s">
        <v>65</v>
      </c>
      <c r="G68" s="334"/>
      <c r="H68" s="334">
        <f>(H63 + H65 + H66)-52</f>
        <v>3115.1535999999996</v>
      </c>
      <c r="I68" s="334">
        <f>(I63 + I65 + I66)-52</f>
        <v>3052.1192000000001</v>
      </c>
      <c r="J68" s="334">
        <f>(J63 + J65 + J66)-52</f>
        <v>2877.6877999999997</v>
      </c>
      <c r="K68" s="334">
        <f>(K63 + K65 + K66)-52</f>
        <v>2625.0067999999997</v>
      </c>
      <c r="L68" s="335">
        <f>(L63 + L65 + L66)-52</f>
        <v>2416.6129000000001</v>
      </c>
    </row>
    <row r="69" spans="1:13" ht="22" customHeight="1" x14ac:dyDescent="0.2">
      <c r="A69" s="171"/>
      <c r="B69" s="383"/>
      <c r="C69" s="195"/>
      <c r="D69" s="195"/>
      <c r="F69" s="400" t="s">
        <v>208</v>
      </c>
      <c r="G69" s="400"/>
      <c r="H69" s="400"/>
      <c r="I69" s="400"/>
      <c r="J69" s="400"/>
      <c r="K69" s="400"/>
      <c r="L69" s="400"/>
    </row>
    <row r="70" spans="1:13" x14ac:dyDescent="0.2">
      <c r="A70" s="171"/>
      <c r="B70" s="383"/>
      <c r="C70" s="195"/>
      <c r="D70" s="195"/>
      <c r="F70" s="121"/>
      <c r="G70" s="121"/>
      <c r="H70" s="121"/>
      <c r="I70" s="121"/>
      <c r="J70" s="121"/>
      <c r="K70" s="121"/>
      <c r="L70" s="121"/>
    </row>
    <row r="71" spans="1:13" x14ac:dyDescent="0.2">
      <c r="A71" s="171"/>
      <c r="B71" s="383"/>
      <c r="C71" s="195"/>
      <c r="D71" s="195"/>
      <c r="F71" s="373" t="s">
        <v>71</v>
      </c>
      <c r="G71" s="373"/>
      <c r="H71" s="373"/>
      <c r="I71" s="373"/>
      <c r="J71" s="373"/>
      <c r="K71" s="373"/>
      <c r="L71" s="373"/>
    </row>
    <row r="72" spans="1:13" x14ac:dyDescent="0.2">
      <c r="A72" s="237"/>
      <c r="B72" s="243"/>
      <c r="C72" s="195"/>
      <c r="D72" s="195"/>
      <c r="F72" s="373"/>
      <c r="G72" s="373"/>
      <c r="H72" s="373"/>
      <c r="I72" s="373"/>
      <c r="J72" s="373"/>
      <c r="K72" s="373"/>
      <c r="L72" s="373"/>
    </row>
    <row r="73" spans="1:13" x14ac:dyDescent="0.2">
      <c r="A73" s="342"/>
      <c r="B73" s="343"/>
      <c r="C73" s="195"/>
      <c r="D73" s="195"/>
      <c r="F73" s="373"/>
      <c r="G73" s="373"/>
      <c r="H73" s="373"/>
      <c r="I73" s="373"/>
      <c r="J73" s="373"/>
      <c r="K73" s="373"/>
      <c r="L73" s="373"/>
    </row>
    <row r="74" spans="1:13" x14ac:dyDescent="0.2">
      <c r="A74" s="171"/>
      <c r="B74" s="343"/>
      <c r="C74" s="195"/>
      <c r="D74" s="195"/>
      <c r="F74" s="121"/>
      <c r="G74" s="121"/>
      <c r="H74" s="121"/>
      <c r="I74" s="121"/>
      <c r="J74" s="121"/>
      <c r="K74" s="121"/>
      <c r="L74" s="121"/>
    </row>
    <row r="75" spans="1:13" x14ac:dyDescent="0.2">
      <c r="A75" s="171"/>
      <c r="B75" s="343"/>
      <c r="C75" s="195"/>
      <c r="D75" s="195"/>
      <c r="F75" s="121"/>
      <c r="G75" s="121"/>
      <c r="H75" s="121"/>
      <c r="I75" s="121"/>
      <c r="J75" s="121"/>
      <c r="K75" s="121"/>
      <c r="L75" s="121"/>
    </row>
    <row r="76" spans="1:13" x14ac:dyDescent="0.2">
      <c r="A76" s="171"/>
      <c r="B76" s="343"/>
      <c r="C76" s="195"/>
      <c r="D76" s="195"/>
    </row>
    <row r="77" spans="1:13" x14ac:dyDescent="0.2">
      <c r="A77" s="171"/>
      <c r="B77" s="343"/>
      <c r="C77" s="195"/>
      <c r="D77" s="195"/>
    </row>
    <row r="78" spans="1:13" x14ac:dyDescent="0.2">
      <c r="C78" s="195"/>
      <c r="D78" s="195"/>
    </row>
    <row r="79" spans="1:13" ht="78" customHeight="1" x14ac:dyDescent="0.2">
      <c r="C79" s="195"/>
      <c r="D79" s="195"/>
    </row>
    <row r="80" spans="1:13" x14ac:dyDescent="0.2">
      <c r="A80" s="374" t="s">
        <v>173</v>
      </c>
      <c r="B80" s="374"/>
      <c r="C80" s="195"/>
      <c r="D80" s="195"/>
    </row>
    <row r="81" spans="1:4" ht="84" customHeight="1" x14ac:dyDescent="0.2">
      <c r="A81" s="375" t="s">
        <v>217</v>
      </c>
      <c r="B81" s="376"/>
      <c r="C81" s="195"/>
      <c r="D81" s="195"/>
    </row>
    <row r="82" spans="1:4" x14ac:dyDescent="0.2">
      <c r="A82" s="171"/>
      <c r="B82" s="343"/>
      <c r="C82" s="195"/>
      <c r="D82" s="195"/>
    </row>
    <row r="83" spans="1:4" x14ac:dyDescent="0.2">
      <c r="A83" s="171"/>
      <c r="B83" s="343"/>
      <c r="C83" s="195"/>
      <c r="D83" s="195"/>
    </row>
    <row r="84" spans="1:4" x14ac:dyDescent="0.2">
      <c r="A84" s="171"/>
      <c r="B84" s="343"/>
      <c r="C84" s="195"/>
      <c r="D84" s="195"/>
    </row>
    <row r="85" spans="1:4" x14ac:dyDescent="0.2">
      <c r="A85" s="171"/>
      <c r="B85" s="343"/>
      <c r="C85" s="195"/>
      <c r="D85" s="195"/>
    </row>
    <row r="86" spans="1:4" x14ac:dyDescent="0.2">
      <c r="A86" s="171"/>
      <c r="B86" s="343"/>
      <c r="C86" s="195"/>
      <c r="D86" s="195"/>
    </row>
    <row r="87" spans="1:4" x14ac:dyDescent="0.2">
      <c r="A87" s="171"/>
      <c r="B87" s="343"/>
      <c r="C87" s="195"/>
      <c r="D87" s="195"/>
    </row>
    <row r="88" spans="1:4" x14ac:dyDescent="0.2">
      <c r="A88" s="171"/>
      <c r="B88" s="343"/>
      <c r="C88" s="195"/>
      <c r="D88" s="195"/>
    </row>
    <row r="89" spans="1:4" x14ac:dyDescent="0.2">
      <c r="C89" s="195"/>
      <c r="D89" s="195"/>
    </row>
    <row r="90" spans="1:4" x14ac:dyDescent="0.2">
      <c r="C90" s="195"/>
      <c r="D90" s="195"/>
    </row>
    <row r="91" spans="1:4" x14ac:dyDescent="0.2">
      <c r="A91" s="171"/>
      <c r="B91" s="343"/>
      <c r="C91" s="195"/>
      <c r="D91" s="195"/>
    </row>
    <row r="92" spans="1:4" x14ac:dyDescent="0.2">
      <c r="A92" s="171"/>
      <c r="B92" s="343"/>
      <c r="C92" s="195"/>
      <c r="D92" s="195"/>
    </row>
    <row r="93" spans="1:4" x14ac:dyDescent="0.2">
      <c r="A93" s="171"/>
      <c r="B93" s="343"/>
      <c r="C93" s="195"/>
      <c r="D93" s="195"/>
    </row>
    <row r="94" spans="1:4" x14ac:dyDescent="0.2">
      <c r="A94" s="171"/>
      <c r="B94" s="343"/>
      <c r="C94" s="195"/>
      <c r="D94" s="195"/>
    </row>
    <row r="95" spans="1:4" x14ac:dyDescent="0.2">
      <c r="A95" s="171"/>
      <c r="B95" s="343"/>
      <c r="C95" s="195"/>
      <c r="D95" s="195"/>
    </row>
    <row r="96" spans="1:4" x14ac:dyDescent="0.2">
      <c r="A96" s="171"/>
      <c r="B96" s="343"/>
      <c r="C96" s="195"/>
      <c r="D96" s="195"/>
    </row>
    <row r="97" spans="1:4" x14ac:dyDescent="0.2">
      <c r="A97" s="171"/>
      <c r="B97" s="343"/>
      <c r="C97" s="195"/>
      <c r="D97" s="195"/>
    </row>
    <row r="98" spans="1:4" x14ac:dyDescent="0.2">
      <c r="A98" s="171"/>
      <c r="B98" s="343"/>
      <c r="C98" s="195"/>
      <c r="D98" s="195"/>
    </row>
    <row r="99" spans="1:4" x14ac:dyDescent="0.2">
      <c r="A99" s="171"/>
      <c r="B99" s="343"/>
      <c r="C99" s="195"/>
      <c r="D99" s="195"/>
    </row>
    <row r="100" spans="1:4" x14ac:dyDescent="0.2">
      <c r="A100" s="171"/>
      <c r="B100" s="343"/>
      <c r="C100" s="195"/>
      <c r="D100" s="195"/>
    </row>
    <row r="101" spans="1:4" x14ac:dyDescent="0.2">
      <c r="A101" s="171"/>
      <c r="B101" s="343"/>
      <c r="C101" s="195"/>
      <c r="D101" s="195"/>
    </row>
    <row r="102" spans="1:4" x14ac:dyDescent="0.2">
      <c r="A102" s="58"/>
      <c r="B102" s="58"/>
    </row>
    <row r="103" spans="1:4" ht="17" x14ac:dyDescent="0.2">
      <c r="A103" s="136" t="s">
        <v>173</v>
      </c>
      <c r="B103" s="137"/>
    </row>
    <row r="104" spans="1:4" ht="88" customHeight="1" x14ac:dyDescent="0.2">
      <c r="A104" s="375" t="s">
        <v>198</v>
      </c>
      <c r="B104" s="376"/>
    </row>
  </sheetData>
  <sheetProtection algorithmName="SHA-512" hashValue="VFiK8O8W5YJG6spSI1JdniHCfNHihuIDZonxkzI5Ks+SA4+xkS+vbz+0atU0515GYSZKJbkIIw5v58Y0IsiR9g==" saltValue="/03eUlLX6Ar2DfUSYv9myw==" spinCount="100000" sheet="1" objects="1" scenarios="1"/>
  <mergeCells count="51">
    <mergeCell ref="A13:D13"/>
    <mergeCell ref="A14:D14"/>
    <mergeCell ref="F27:L27"/>
    <mergeCell ref="F38:L38"/>
    <mergeCell ref="F48:L48"/>
    <mergeCell ref="A46:A47"/>
    <mergeCell ref="C19:D20"/>
    <mergeCell ref="C22:D22"/>
    <mergeCell ref="C26:D26"/>
    <mergeCell ref="C24:D24"/>
    <mergeCell ref="C25:D25"/>
    <mergeCell ref="C27:D27"/>
    <mergeCell ref="C28:D28"/>
    <mergeCell ref="C30:D30"/>
    <mergeCell ref="H11:L11"/>
    <mergeCell ref="H13:L13"/>
    <mergeCell ref="H15:L15"/>
    <mergeCell ref="C46:D46"/>
    <mergeCell ref="C39:D42"/>
    <mergeCell ref="C43:D44"/>
    <mergeCell ref="C45:D45"/>
    <mergeCell ref="C36:D36"/>
    <mergeCell ref="C37:D37"/>
    <mergeCell ref="C38:D38"/>
    <mergeCell ref="F18:G18"/>
    <mergeCell ref="F19:G19"/>
    <mergeCell ref="C29:D29"/>
    <mergeCell ref="C23:D23"/>
    <mergeCell ref="C15:D15"/>
    <mergeCell ref="C16:D18"/>
    <mergeCell ref="F71:L73"/>
    <mergeCell ref="F69:L69"/>
    <mergeCell ref="C31:D31"/>
    <mergeCell ref="C32:D32"/>
    <mergeCell ref="C33:D33"/>
    <mergeCell ref="C34:D34"/>
    <mergeCell ref="C48:D48"/>
    <mergeCell ref="C49:D49"/>
    <mergeCell ref="C50:D51"/>
    <mergeCell ref="C35:D35"/>
    <mergeCell ref="C47:D47"/>
    <mergeCell ref="F59:L59"/>
    <mergeCell ref="A104:B104"/>
    <mergeCell ref="B26:B27"/>
    <mergeCell ref="B40:B41"/>
    <mergeCell ref="B57:B58"/>
    <mergeCell ref="B60:B61"/>
    <mergeCell ref="B68:B71"/>
    <mergeCell ref="B46:B47"/>
    <mergeCell ref="A80:B80"/>
    <mergeCell ref="A81:B81"/>
  </mergeCells>
  <conditionalFormatting sqref="J17">
    <cfRule type="cellIs" dxfId="11" priority="4" stopIfTrue="1" operator="greaterThan">
      <formula>2</formula>
    </cfRule>
    <cfRule type="cellIs" dxfId="10" priority="5" stopIfTrue="1" operator="lessThan">
      <formula>1</formula>
    </cfRule>
  </conditionalFormatting>
  <conditionalFormatting sqref="L19 L17">
    <cfRule type="cellIs" dxfId="9" priority="3" stopIfTrue="1" operator="lessThan">
      <formula>18</formula>
    </cfRule>
  </conditionalFormatting>
  <conditionalFormatting sqref="L21">
    <cfRule type="cellIs" dxfId="8" priority="1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paperSize="9" scale="36" orientation="landscape" horizontalDpi="300" verticalDpi="300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2:P129"/>
  <sheetViews>
    <sheetView showGridLines="0" zoomScaleNormal="100" zoomScaleSheetLayoutView="81" workbookViewId="0">
      <selection activeCell="A83" sqref="A83"/>
    </sheetView>
  </sheetViews>
  <sheetFormatPr baseColWidth="10" defaultColWidth="8.83203125" defaultRowHeight="16" x14ac:dyDescent="0.2"/>
  <cols>
    <col min="1" max="1" width="57.5" style="114" customWidth="1"/>
    <col min="2" max="2" width="43.5" style="114" customWidth="1"/>
    <col min="3" max="3" width="8.1640625" style="114" hidden="1" customWidth="1"/>
    <col min="4" max="4" width="9.83203125" style="114" hidden="1" customWidth="1"/>
    <col min="5" max="5" width="1.5" style="135" customWidth="1"/>
    <col min="6" max="6" width="16.6640625" style="114" customWidth="1"/>
    <col min="7" max="7" width="17.6640625" style="114" customWidth="1"/>
    <col min="8" max="8" width="20.6640625" style="114" customWidth="1"/>
    <col min="9" max="9" width="23" style="114" customWidth="1"/>
    <col min="10" max="10" width="26.5" style="114" customWidth="1"/>
    <col min="11" max="11" width="32.6640625" style="114" customWidth="1"/>
    <col min="12" max="12" width="26.83203125" style="114" customWidth="1"/>
    <col min="13" max="16384" width="8.83203125" style="114"/>
  </cols>
  <sheetData>
    <row r="2" spans="1:16" x14ac:dyDescent="0.2">
      <c r="A2" s="196"/>
      <c r="B2" s="83"/>
      <c r="C2" s="83"/>
      <c r="D2" s="83"/>
      <c r="E2" s="116"/>
      <c r="F2" s="83"/>
      <c r="G2" s="83"/>
      <c r="H2" s="83"/>
      <c r="I2" s="83"/>
      <c r="J2" s="83"/>
      <c r="K2" s="83"/>
      <c r="L2" s="83"/>
    </row>
    <row r="3" spans="1:16" x14ac:dyDescent="0.2">
      <c r="A3" s="83"/>
      <c r="B3" s="83"/>
      <c r="C3" s="83"/>
      <c r="D3" s="83"/>
      <c r="E3" s="116"/>
      <c r="F3" s="83"/>
      <c r="G3" s="83"/>
      <c r="H3" s="83"/>
      <c r="I3" s="83"/>
      <c r="J3" s="83" t="s">
        <v>2</v>
      </c>
      <c r="K3" s="83" t="s">
        <v>2</v>
      </c>
      <c r="L3" s="83" t="s">
        <v>2</v>
      </c>
    </row>
    <row r="4" spans="1:16" x14ac:dyDescent="0.2">
      <c r="A4" s="83"/>
      <c r="B4" s="83"/>
      <c r="C4" s="83"/>
      <c r="D4" s="83"/>
      <c r="E4" s="116"/>
      <c r="F4" s="83"/>
      <c r="G4" s="83"/>
      <c r="H4" s="83"/>
      <c r="I4" s="83"/>
      <c r="J4" s="83"/>
      <c r="K4" s="83"/>
      <c r="L4" s="83"/>
    </row>
    <row r="5" spans="1:16" x14ac:dyDescent="0.2">
      <c r="A5" s="83"/>
      <c r="B5" s="83"/>
      <c r="C5" s="83"/>
      <c r="D5" s="83"/>
      <c r="E5" s="116"/>
      <c r="F5" s="83"/>
      <c r="G5" s="83"/>
      <c r="H5" s="83"/>
      <c r="I5" s="83"/>
      <c r="J5" s="83"/>
      <c r="K5" s="83"/>
      <c r="L5" s="83"/>
    </row>
    <row r="6" spans="1:16" x14ac:dyDescent="0.2">
      <c r="A6" s="83"/>
      <c r="B6" s="83"/>
      <c r="C6" s="83"/>
      <c r="D6" s="83"/>
      <c r="E6" s="116"/>
      <c r="F6" s="83"/>
      <c r="G6" s="83"/>
      <c r="H6" s="83"/>
      <c r="I6" s="83"/>
      <c r="J6" s="83"/>
      <c r="K6" s="83"/>
      <c r="L6" s="83"/>
    </row>
    <row r="7" spans="1:16" x14ac:dyDescent="0.2">
      <c r="A7" s="83"/>
      <c r="B7" s="83"/>
      <c r="C7" s="83"/>
      <c r="D7" s="83"/>
      <c r="E7" s="116"/>
      <c r="F7" s="83"/>
      <c r="G7" s="83"/>
      <c r="H7" s="83"/>
      <c r="I7" s="83"/>
      <c r="J7" s="64" t="s">
        <v>2</v>
      </c>
      <c r="K7" s="64" t="s">
        <v>2</v>
      </c>
      <c r="L7" s="64" t="s">
        <v>2</v>
      </c>
    </row>
    <row r="8" spans="1:16" x14ac:dyDescent="0.2">
      <c r="A8" s="83"/>
      <c r="B8" s="83"/>
      <c r="C8" s="83"/>
      <c r="D8" s="83"/>
      <c r="E8" s="116"/>
      <c r="F8" s="83"/>
      <c r="G8" s="83"/>
      <c r="H8" s="83"/>
      <c r="I8" s="83"/>
      <c r="J8" s="83"/>
      <c r="K8" s="83"/>
      <c r="L8" s="83"/>
    </row>
    <row r="9" spans="1:16" x14ac:dyDescent="0.2">
      <c r="A9" s="83"/>
      <c r="B9" s="83"/>
      <c r="C9" s="83"/>
      <c r="D9" s="83"/>
      <c r="E9" s="116"/>
      <c r="F9" s="83"/>
      <c r="G9" s="83"/>
      <c r="H9" s="83"/>
      <c r="I9" s="83"/>
      <c r="J9" s="83"/>
      <c r="K9" s="83"/>
      <c r="L9" s="83"/>
    </row>
    <row r="10" spans="1:16" x14ac:dyDescent="0.2">
      <c r="A10" s="83"/>
      <c r="B10" s="83"/>
      <c r="C10" s="83"/>
      <c r="D10" s="83"/>
      <c r="E10" s="116"/>
      <c r="F10" s="83"/>
      <c r="G10" s="83"/>
      <c r="H10" s="83"/>
      <c r="I10" s="83"/>
      <c r="J10" s="83"/>
      <c r="K10" s="83"/>
      <c r="L10" s="83"/>
    </row>
    <row r="11" spans="1:16" ht="25" x14ac:dyDescent="0.25">
      <c r="A11" s="162"/>
      <c r="B11" s="117"/>
      <c r="C11" s="244"/>
      <c r="D11" s="244"/>
      <c r="E11" s="244"/>
      <c r="F11" s="405" t="s">
        <v>182</v>
      </c>
      <c r="G11" s="405"/>
      <c r="H11" s="405"/>
      <c r="I11" s="405"/>
      <c r="J11" s="405"/>
      <c r="K11" s="405"/>
      <c r="L11" s="405"/>
      <c r="M11" s="244"/>
      <c r="N11" s="244"/>
      <c r="O11" s="244"/>
      <c r="P11" s="244"/>
    </row>
    <row r="12" spans="1:16" x14ac:dyDescent="0.2">
      <c r="A12" s="192"/>
      <c r="B12" s="192"/>
      <c r="C12" s="192"/>
      <c r="D12" s="192"/>
      <c r="E12" s="119"/>
      <c r="F12" s="192"/>
      <c r="G12" s="192"/>
      <c r="H12" s="192"/>
      <c r="I12" s="192"/>
      <c r="J12" s="192"/>
      <c r="K12" s="192"/>
      <c r="L12" s="192"/>
    </row>
    <row r="13" spans="1:16" ht="23.25" customHeight="1" x14ac:dyDescent="0.2">
      <c r="A13" s="368" t="s">
        <v>176</v>
      </c>
      <c r="B13" s="368"/>
      <c r="C13" s="368"/>
      <c r="D13" s="368"/>
      <c r="E13" s="245"/>
      <c r="F13" s="192"/>
      <c r="G13" s="60" t="s">
        <v>200</v>
      </c>
      <c r="H13" s="397" t="str">
        <f>+'INGRESO DE DATOS'!$D$15</f>
        <v>NOMBRE EL AGENTE</v>
      </c>
      <c r="I13" s="397"/>
      <c r="J13" s="397"/>
      <c r="K13" s="397"/>
      <c r="L13" s="397"/>
    </row>
    <row r="14" spans="1:16" ht="15" customHeight="1" x14ac:dyDescent="0.2">
      <c r="A14" s="399"/>
      <c r="B14" s="399"/>
      <c r="C14" s="399"/>
      <c r="D14" s="399"/>
      <c r="E14" s="236"/>
      <c r="F14" s="83"/>
      <c r="G14" s="83"/>
      <c r="H14" s="175"/>
      <c r="I14" s="175"/>
      <c r="J14" s="175"/>
      <c r="K14" s="175"/>
      <c r="L14" s="175"/>
    </row>
    <row r="15" spans="1:16" ht="23.25" customHeight="1" x14ac:dyDescent="0.2">
      <c r="A15" s="182"/>
      <c r="B15" s="182"/>
      <c r="C15" s="410"/>
      <c r="D15" s="411"/>
      <c r="E15" s="236"/>
      <c r="F15" s="192"/>
      <c r="G15" s="60" t="s">
        <v>201</v>
      </c>
      <c r="H15" s="397" t="str">
        <f>+'INGRESO DE DATOS'!$D$26</f>
        <v>NOMBRE DE LA AGENCIA</v>
      </c>
      <c r="I15" s="397"/>
      <c r="J15" s="397"/>
      <c r="K15" s="397"/>
      <c r="L15" s="397"/>
    </row>
    <row r="16" spans="1:16" ht="15" customHeight="1" x14ac:dyDescent="0.2">
      <c r="A16" s="176"/>
      <c r="B16" s="177"/>
      <c r="C16" s="379"/>
      <c r="D16" s="380"/>
      <c r="E16" s="236"/>
      <c r="F16" s="192"/>
      <c r="G16" s="192"/>
      <c r="H16" s="83"/>
      <c r="I16" s="83"/>
      <c r="J16" s="83"/>
      <c r="K16" s="83"/>
      <c r="L16" s="83"/>
    </row>
    <row r="17" spans="1:13" ht="23.25" customHeight="1" x14ac:dyDescent="0.2">
      <c r="A17" s="176"/>
      <c r="B17" s="178"/>
      <c r="C17" s="379"/>
      <c r="D17" s="380"/>
      <c r="E17" s="236"/>
      <c r="F17" s="83"/>
      <c r="G17" s="83"/>
      <c r="H17" s="83"/>
      <c r="I17" s="60" t="s">
        <v>202</v>
      </c>
      <c r="J17" s="277">
        <f>+'INGRESO DE DATOS'!$G$17</f>
        <v>1</v>
      </c>
      <c r="K17" s="60" t="s">
        <v>204</v>
      </c>
      <c r="L17" s="277">
        <f>+'INGRESO DE DATOS'!$G$19</f>
        <v>68</v>
      </c>
    </row>
    <row r="18" spans="1:13" s="121" customFormat="1" ht="15" customHeight="1" x14ac:dyDescent="0.2">
      <c r="A18" s="182"/>
      <c r="B18" s="182"/>
      <c r="C18" s="379"/>
      <c r="D18" s="380"/>
      <c r="E18" s="236"/>
      <c r="F18" s="398"/>
      <c r="G18" s="398"/>
      <c r="H18" s="120"/>
      <c r="I18" s="120"/>
      <c r="J18" s="120"/>
      <c r="K18" s="120"/>
      <c r="L18" s="120"/>
    </row>
    <row r="19" spans="1:13" s="121" customFormat="1" ht="23.25" customHeight="1" x14ac:dyDescent="0.2">
      <c r="A19" s="176"/>
      <c r="B19" s="178"/>
      <c r="C19" s="386"/>
      <c r="D19" s="378"/>
      <c r="E19" s="122"/>
      <c r="F19" s="393"/>
      <c r="G19" s="394"/>
      <c r="H19" s="120"/>
      <c r="I19" s="60" t="s">
        <v>203</v>
      </c>
      <c r="J19" s="277">
        <f>+'INGRESO DE DATOS'!$J$17</f>
        <v>0</v>
      </c>
      <c r="K19" s="60" t="s">
        <v>205</v>
      </c>
      <c r="L19" s="277">
        <f>+'INGRESO DE DATOS'!$J$19</f>
        <v>46</v>
      </c>
    </row>
    <row r="20" spans="1:13" s="125" customFormat="1" ht="15" customHeight="1" x14ac:dyDescent="0.2">
      <c r="A20" s="176"/>
      <c r="B20" s="178"/>
      <c r="C20" s="386"/>
      <c r="D20" s="378"/>
      <c r="E20" s="122"/>
      <c r="F20" s="120"/>
      <c r="G20" s="123"/>
      <c r="H20" s="124"/>
      <c r="I20" s="120"/>
      <c r="J20" s="120" t="s">
        <v>2</v>
      </c>
      <c r="K20" s="120" t="s">
        <v>2</v>
      </c>
      <c r="L20" s="120" t="s">
        <v>2</v>
      </c>
    </row>
    <row r="21" spans="1:13" s="125" customFormat="1" ht="23.25" customHeight="1" x14ac:dyDescent="0.2">
      <c r="A21" s="176"/>
      <c r="B21" s="178"/>
      <c r="C21" s="238"/>
      <c r="D21" s="239"/>
      <c r="E21" s="122"/>
      <c r="F21" s="120"/>
      <c r="G21" s="123"/>
      <c r="H21" s="124"/>
      <c r="I21" s="60" t="s">
        <v>206</v>
      </c>
      <c r="J21" s="273">
        <f ca="1">+TODAY()</f>
        <v>44564</v>
      </c>
      <c r="K21" s="341" t="s">
        <v>211</v>
      </c>
      <c r="L21" s="339" t="str">
        <f>'INGRESO DE DATOS'!G21</f>
        <v>Resto de Ecuador</v>
      </c>
    </row>
    <row r="22" spans="1:13" s="125" customFormat="1" x14ac:dyDescent="0.2">
      <c r="A22" s="176"/>
      <c r="B22" s="178"/>
      <c r="C22" s="386"/>
      <c r="D22" s="378"/>
      <c r="E22" s="236"/>
      <c r="F22" s="83"/>
      <c r="G22" s="83"/>
      <c r="H22" s="83"/>
      <c r="I22" s="83" t="s">
        <v>2</v>
      </c>
      <c r="J22" s="165"/>
      <c r="K22" s="166"/>
      <c r="L22" s="83"/>
      <c r="M22" s="88"/>
    </row>
    <row r="23" spans="1:13" s="125" customFormat="1" x14ac:dyDescent="0.2">
      <c r="A23" s="176"/>
      <c r="B23" s="178"/>
      <c r="C23" s="386"/>
      <c r="D23" s="378"/>
      <c r="E23" s="236"/>
      <c r="F23" s="300" t="s">
        <v>25</v>
      </c>
      <c r="G23" s="301"/>
      <c r="H23" s="301" t="s">
        <v>20</v>
      </c>
      <c r="I23" s="301" t="s">
        <v>21</v>
      </c>
      <c r="J23" s="301" t="s">
        <v>22</v>
      </c>
      <c r="K23" s="301" t="s">
        <v>23</v>
      </c>
      <c r="L23" s="301" t="s">
        <v>24</v>
      </c>
      <c r="M23" s="88"/>
    </row>
    <row r="24" spans="1:13" s="88" customFormat="1" x14ac:dyDescent="0.2">
      <c r="A24" s="176"/>
      <c r="B24" s="178"/>
      <c r="C24" s="377"/>
      <c r="D24" s="378"/>
      <c r="E24" s="236"/>
      <c r="F24" s="307" t="s">
        <v>31</v>
      </c>
      <c r="G24" s="308"/>
      <c r="H24" s="308">
        <v>100</v>
      </c>
      <c r="I24" s="308">
        <v>200</v>
      </c>
      <c r="J24" s="308">
        <v>500</v>
      </c>
      <c r="K24" s="308">
        <v>1000</v>
      </c>
      <c r="L24" s="310">
        <v>2000</v>
      </c>
    </row>
    <row r="25" spans="1:13" s="88" customFormat="1" x14ac:dyDescent="0.2">
      <c r="A25" s="176"/>
      <c r="B25" s="178"/>
      <c r="C25" s="377"/>
      <c r="D25" s="378"/>
      <c r="E25" s="236"/>
      <c r="F25" s="311" t="s">
        <v>30</v>
      </c>
      <c r="G25" s="312"/>
      <c r="H25" s="312">
        <v>100</v>
      </c>
      <c r="I25" s="312">
        <v>200</v>
      </c>
      <c r="J25" s="312">
        <v>500</v>
      </c>
      <c r="K25" s="312">
        <v>1000</v>
      </c>
      <c r="L25" s="314">
        <v>2000</v>
      </c>
      <c r="M25" s="128"/>
    </row>
    <row r="26" spans="1:13" s="88" customFormat="1" x14ac:dyDescent="0.2">
      <c r="A26" s="176"/>
      <c r="B26" s="178"/>
      <c r="C26" s="377"/>
      <c r="D26" s="378"/>
      <c r="E26" s="236"/>
      <c r="F26" s="120"/>
      <c r="G26" s="64"/>
      <c r="H26" s="120"/>
      <c r="I26" s="120"/>
      <c r="J26" s="120"/>
      <c r="K26" s="120"/>
      <c r="L26" s="120"/>
      <c r="M26" s="129"/>
    </row>
    <row r="27" spans="1:13" s="128" customFormat="1" x14ac:dyDescent="0.2">
      <c r="A27" s="176"/>
      <c r="B27" s="178"/>
      <c r="C27" s="386"/>
      <c r="D27" s="378"/>
      <c r="E27" s="236"/>
      <c r="F27" s="404" t="s">
        <v>52</v>
      </c>
      <c r="G27" s="404"/>
      <c r="H27" s="404"/>
      <c r="I27" s="404"/>
      <c r="J27" s="404"/>
      <c r="K27" s="404"/>
      <c r="L27" s="404"/>
      <c r="M27" s="129"/>
    </row>
    <row r="28" spans="1:13" s="129" customFormat="1" x14ac:dyDescent="0.15">
      <c r="A28" s="182"/>
      <c r="B28" s="182"/>
      <c r="C28" s="386"/>
      <c r="D28" s="378"/>
      <c r="E28" s="236"/>
      <c r="F28" s="328" t="s">
        <v>6</v>
      </c>
      <c r="G28" s="329"/>
      <c r="H28" s="329">
        <f>VLOOKUP($L$17,Tablas!$A$359:$G$421,3,TRUE)+(60/12)+50</f>
        <v>854.68166666666662</v>
      </c>
      <c r="I28" s="329">
        <f>VLOOKUP($L$17,Tablas!$A$359:$G$421,4,TRUE)+(60/12)+50</f>
        <v>838.34</v>
      </c>
      <c r="J28" s="329">
        <f>VLOOKUP($L$17,Tablas!$A$359:$G$421,5,TRUE)+(60/12)+50</f>
        <v>793.29</v>
      </c>
      <c r="K28" s="329">
        <f>VLOOKUP($L$17,Tablas!$A$359:$G$421,6,TRUE)+(60/12)+50</f>
        <v>728.45333333333338</v>
      </c>
      <c r="L28" s="330">
        <f>VLOOKUP($L$17,Tablas!$A$359:$G$421,7,TRUE)+(60/12)+50</f>
        <v>674.48166666666668</v>
      </c>
    </row>
    <row r="29" spans="1:13" s="129" customFormat="1" x14ac:dyDescent="0.15">
      <c r="A29" s="176"/>
      <c r="B29" s="178"/>
      <c r="C29" s="386"/>
      <c r="D29" s="378"/>
      <c r="E29" s="236"/>
      <c r="F29" s="319" t="s">
        <v>7</v>
      </c>
      <c r="G29" s="105"/>
      <c r="H29" s="105">
        <f>IF($J$17=1,0,(VLOOKUP($L$19,Tablas!$A$359:$G$421,3,TRUE)))</f>
        <v>0</v>
      </c>
      <c r="I29" s="105">
        <f>IF($J$17=1,0,(VLOOKUP($L$19,Tablas!$A$359:$G$421,4,TRUE)))</f>
        <v>0</v>
      </c>
      <c r="J29" s="105">
        <f>IF($J$17=1,0,(VLOOKUP($L$19,Tablas!$A$359:$G$421,5,TRUE)))</f>
        <v>0</v>
      </c>
      <c r="K29" s="105">
        <f>IF($J$17=1,0,(VLOOKUP($L$19,Tablas!$A$359:$G$421,6,TRUE)))</f>
        <v>0</v>
      </c>
      <c r="L29" s="320">
        <f>IF($J$17=1,0,(VLOOKUP($L$19,Tablas!$A$359:$G$421,7,TRUE)))</f>
        <v>0</v>
      </c>
    </row>
    <row r="30" spans="1:13" s="129" customFormat="1" x14ac:dyDescent="0.15">
      <c r="A30" s="179"/>
      <c r="B30" s="180"/>
      <c r="C30" s="386"/>
      <c r="D30" s="378"/>
      <c r="E30" s="236"/>
      <c r="F30" s="319" t="s">
        <v>8</v>
      </c>
      <c r="G30" s="105"/>
      <c r="H30" s="105">
        <f>IF($J$19=0,0,(VLOOKUP($J$19,Tablas!$A$422:$G$424,3,TRUE)))</f>
        <v>0</v>
      </c>
      <c r="I30" s="105">
        <f>IF($J$19=0,0,(VLOOKUP($J$19,Tablas!$A$422:$G$424,4,TRUE)))</f>
        <v>0</v>
      </c>
      <c r="J30" s="105">
        <f>IF($J$19=0,0,(VLOOKUP($J$19,Tablas!$A$422:$G$424,5,TRUE)))</f>
        <v>0</v>
      </c>
      <c r="K30" s="105">
        <f>IF($J$19=0,0,(VLOOKUP($J$19,Tablas!$A$422:$G$424,6,TRUE)))</f>
        <v>0</v>
      </c>
      <c r="L30" s="320">
        <f>IF($J$19=0,0,(VLOOKUP($J$19,Tablas!$A$422:$G$424,7,TRUE)))</f>
        <v>0</v>
      </c>
      <c r="M30" s="130"/>
    </row>
    <row r="31" spans="1:13" s="129" customFormat="1" x14ac:dyDescent="0.15">
      <c r="A31" s="176"/>
      <c r="B31" s="178"/>
      <c r="C31" s="386"/>
      <c r="D31" s="378"/>
      <c r="E31" s="236"/>
      <c r="F31" s="323" t="s">
        <v>9</v>
      </c>
      <c r="G31" s="302"/>
      <c r="H31" s="302">
        <f>SUM(H28:H30)</f>
        <v>854.68166666666662</v>
      </c>
      <c r="I31" s="302">
        <f>SUM(I28:I30)</f>
        <v>838.34</v>
      </c>
      <c r="J31" s="302">
        <f>SUM(J28:J30)</f>
        <v>793.29</v>
      </c>
      <c r="K31" s="302">
        <f>SUM(K28:K30)</f>
        <v>728.45333333333338</v>
      </c>
      <c r="L31" s="324">
        <f>SUM(L28:L30)</f>
        <v>674.48166666666668</v>
      </c>
    </row>
    <row r="32" spans="1:13" s="130" customFormat="1" hidden="1" x14ac:dyDescent="0.15">
      <c r="A32" s="179"/>
      <c r="B32" s="181"/>
      <c r="C32" s="386"/>
      <c r="D32" s="378"/>
      <c r="E32" s="236"/>
      <c r="F32" s="319" t="s">
        <v>10</v>
      </c>
      <c r="G32" s="105"/>
      <c r="H32" s="105">
        <v>0</v>
      </c>
      <c r="I32" s="105">
        <v>0</v>
      </c>
      <c r="J32" s="105">
        <v>0</v>
      </c>
      <c r="K32" s="105">
        <v>0</v>
      </c>
      <c r="L32" s="320">
        <v>0</v>
      </c>
      <c r="M32" s="129"/>
    </row>
    <row r="33" spans="1:13" s="129" customFormat="1" x14ac:dyDescent="0.15">
      <c r="A33" s="176"/>
      <c r="B33" s="178"/>
      <c r="C33" s="386"/>
      <c r="D33" s="378"/>
      <c r="E33" s="236"/>
      <c r="F33" s="319" t="s">
        <v>56</v>
      </c>
      <c r="G33" s="105"/>
      <c r="H33" s="105">
        <f>+H31*3.5%</f>
        <v>29.913858333333334</v>
      </c>
      <c r="I33" s="105">
        <f t="shared" ref="I33:L33" si="0">+I31*3.5%</f>
        <v>29.341900000000003</v>
      </c>
      <c r="J33" s="105">
        <f t="shared" si="0"/>
        <v>27.765150000000002</v>
      </c>
      <c r="K33" s="105">
        <f t="shared" si="0"/>
        <v>25.495866666666672</v>
      </c>
      <c r="L33" s="320">
        <f t="shared" si="0"/>
        <v>23.606858333333335</v>
      </c>
    </row>
    <row r="34" spans="1:13" s="129" customFormat="1" x14ac:dyDescent="0.15">
      <c r="A34" s="179"/>
      <c r="B34" s="181"/>
      <c r="C34" s="377"/>
      <c r="D34" s="388"/>
      <c r="E34" s="131"/>
      <c r="F34" s="319" t="s">
        <v>57</v>
      </c>
      <c r="G34" s="105"/>
      <c r="H34" s="105">
        <f>+H31*0.5%</f>
        <v>4.2734083333333333</v>
      </c>
      <c r="I34" s="105">
        <f t="shared" ref="I34:L34" si="1">+I31*0.5%</f>
        <v>4.1917</v>
      </c>
      <c r="J34" s="105">
        <f t="shared" si="1"/>
        <v>3.96645</v>
      </c>
      <c r="K34" s="105">
        <f t="shared" si="1"/>
        <v>3.642266666666667</v>
      </c>
      <c r="L34" s="320">
        <f t="shared" si="1"/>
        <v>3.3724083333333335</v>
      </c>
    </row>
    <row r="35" spans="1:13" s="129" customFormat="1" x14ac:dyDescent="0.15">
      <c r="A35" s="176"/>
      <c r="B35" s="178"/>
      <c r="C35" s="389"/>
      <c r="D35" s="388"/>
      <c r="E35" s="236"/>
      <c r="F35" s="331" t="s">
        <v>53</v>
      </c>
      <c r="G35" s="304"/>
      <c r="H35" s="304">
        <f>SUM(H31:H34)</f>
        <v>888.8689333333333</v>
      </c>
      <c r="I35" s="304">
        <f>SUM(I31:I34)</f>
        <v>871.87360000000001</v>
      </c>
      <c r="J35" s="304">
        <f>SUM(J31:J34)</f>
        <v>825.02159999999992</v>
      </c>
      <c r="K35" s="304">
        <f>SUM(K31:K34)</f>
        <v>757.59146666666663</v>
      </c>
      <c r="L35" s="332">
        <f>SUM(L31:L34)</f>
        <v>701.46093333333329</v>
      </c>
    </row>
    <row r="36" spans="1:13" s="129" customFormat="1" x14ac:dyDescent="0.15">
      <c r="A36" s="176"/>
      <c r="B36" s="178"/>
      <c r="C36" s="389"/>
      <c r="D36" s="378"/>
      <c r="E36" s="236"/>
      <c r="F36" s="333" t="s">
        <v>54</v>
      </c>
      <c r="G36" s="334"/>
      <c r="H36" s="334">
        <f>(H31 + H33 + H34)-52</f>
        <v>836.8689333333333</v>
      </c>
      <c r="I36" s="334">
        <f>(I31 + I33 + I34)-52</f>
        <v>819.87360000000001</v>
      </c>
      <c r="J36" s="334">
        <f>(J31 + J33 + J34)-52</f>
        <v>773.02159999999992</v>
      </c>
      <c r="K36" s="334">
        <f>(K31 + K33 + K34)-52</f>
        <v>705.59146666666663</v>
      </c>
      <c r="L36" s="335">
        <f>(L31 + L33 + L34)-52</f>
        <v>649.46093333333329</v>
      </c>
      <c r="M36" s="130"/>
    </row>
    <row r="37" spans="1:13" s="129" customFormat="1" x14ac:dyDescent="0.15">
      <c r="A37" s="176"/>
      <c r="B37" s="178"/>
      <c r="C37" s="389"/>
      <c r="D37" s="388"/>
      <c r="E37" s="236"/>
      <c r="F37" s="305"/>
      <c r="G37" s="305"/>
      <c r="H37" s="305"/>
      <c r="I37" s="305"/>
      <c r="J37" s="305"/>
      <c r="K37" s="305"/>
      <c r="L37" s="305"/>
    </row>
    <row r="38" spans="1:13" s="130" customFormat="1" x14ac:dyDescent="0.15">
      <c r="A38" s="182"/>
      <c r="B38" s="182"/>
      <c r="C38" s="389"/>
      <c r="D38" s="378"/>
      <c r="E38" s="236"/>
      <c r="F38" s="404" t="s">
        <v>11</v>
      </c>
      <c r="G38" s="404"/>
      <c r="H38" s="404"/>
      <c r="I38" s="404"/>
      <c r="J38" s="404"/>
      <c r="K38" s="404"/>
      <c r="L38" s="404"/>
      <c r="M38" s="129"/>
    </row>
    <row r="39" spans="1:13" s="129" customFormat="1" x14ac:dyDescent="0.15">
      <c r="A39" s="179"/>
      <c r="B39" s="181"/>
      <c r="C39" s="390"/>
      <c r="D39" s="391"/>
      <c r="E39" s="236"/>
      <c r="F39" s="315" t="s">
        <v>6</v>
      </c>
      <c r="G39" s="316"/>
      <c r="H39" s="316">
        <f>VLOOKUP($L$17,Tablas!$A$289:$G$351,3,TRUE)+(60)+50</f>
        <v>9163</v>
      </c>
      <c r="I39" s="316">
        <f>VLOOKUP($L$17,Tablas!$A$289:$G$351,4,TRUE)+(60)+50</f>
        <v>8978</v>
      </c>
      <c r="J39" s="316">
        <f>VLOOKUP($L$17,Tablas!$A$289:$G$351,5,TRUE)+(60)+50</f>
        <v>8468</v>
      </c>
      <c r="K39" s="316">
        <f>VLOOKUP($L$17,Tablas!$A$289:$G$351,6,TRUE)+(60)+50</f>
        <v>7734</v>
      </c>
      <c r="L39" s="318">
        <f>VLOOKUP($L$17,Tablas!$A$289:$G$351,7,TRUE)+(60)+50</f>
        <v>7123</v>
      </c>
    </row>
    <row r="40" spans="1:13" s="129" customFormat="1" x14ac:dyDescent="0.15">
      <c r="A40" s="179"/>
      <c r="B40" s="181"/>
      <c r="C40" s="390"/>
      <c r="D40" s="391"/>
      <c r="E40" s="132"/>
      <c r="F40" s="319" t="s">
        <v>7</v>
      </c>
      <c r="G40" s="105"/>
      <c r="H40" s="105">
        <f>IF($J$17=1,0,(VLOOKUP($L$19,Tablas!$A$289:$G$351,3,TRUE)))</f>
        <v>0</v>
      </c>
      <c r="I40" s="105">
        <f>IF($J$17=1,0,(VLOOKUP($L$19,Tablas!$A$289:$G$351,4,TRUE)))</f>
        <v>0</v>
      </c>
      <c r="J40" s="105">
        <f>IF($J$17=1,0,(VLOOKUP($L$19,Tablas!$A$289:$G$351,5,TRUE)))</f>
        <v>0</v>
      </c>
      <c r="K40" s="105">
        <f>IF($J$17=1,0,(VLOOKUP($L$19,Tablas!$A$289:$G$351,6,TRUE)))</f>
        <v>0</v>
      </c>
      <c r="L40" s="320">
        <f>IF($J$17=1,0,(VLOOKUP($L$19,Tablas!$A$289:$G$351,7,TRUE)))</f>
        <v>0</v>
      </c>
    </row>
    <row r="41" spans="1:13" s="129" customFormat="1" x14ac:dyDescent="0.15">
      <c r="A41" s="176"/>
      <c r="B41" s="177"/>
      <c r="C41" s="390"/>
      <c r="D41" s="391"/>
      <c r="E41" s="132"/>
      <c r="F41" s="321" t="s">
        <v>8</v>
      </c>
      <c r="G41" s="106"/>
      <c r="H41" s="106">
        <f>IF($J$19=0,0,(VLOOKUP($J$19,Tablas!$A$352:$G$354,3,TRUE)))</f>
        <v>0</v>
      </c>
      <c r="I41" s="106">
        <f>IF($J$19=0,0,(VLOOKUP($J$19,Tablas!$A$352:$G$354,4,TRUE)))</f>
        <v>0</v>
      </c>
      <c r="J41" s="106">
        <f>IF($J$19=0,0,(VLOOKUP($J$19,Tablas!$A$352:$G$354,5,TRUE)))</f>
        <v>0</v>
      </c>
      <c r="K41" s="106">
        <f>IF($J$19=0,0,(VLOOKUP($J$19,Tablas!$A$352:$G$354,6,TRUE)))</f>
        <v>0</v>
      </c>
      <c r="L41" s="322">
        <f>IF($J$19=0,0,(VLOOKUP($J$19,Tablas!$A$352:$G$354,7,TRUE)))</f>
        <v>0</v>
      </c>
      <c r="M41" s="130"/>
    </row>
    <row r="42" spans="1:13" s="129" customFormat="1" x14ac:dyDescent="0.15">
      <c r="A42" s="179"/>
      <c r="B42" s="177"/>
      <c r="C42" s="390"/>
      <c r="D42" s="391"/>
      <c r="E42" s="133"/>
      <c r="F42" s="323" t="s">
        <v>9</v>
      </c>
      <c r="G42" s="302"/>
      <c r="H42" s="302">
        <f>SUM(H39:H41)</f>
        <v>9163</v>
      </c>
      <c r="I42" s="302">
        <f t="shared" ref="I42:L42" si="2">SUM(I39:I41)</f>
        <v>8978</v>
      </c>
      <c r="J42" s="302">
        <f t="shared" si="2"/>
        <v>8468</v>
      </c>
      <c r="K42" s="302">
        <f t="shared" si="2"/>
        <v>7734</v>
      </c>
      <c r="L42" s="324">
        <f t="shared" si="2"/>
        <v>7123</v>
      </c>
    </row>
    <row r="43" spans="1:13" s="130" customFormat="1" hidden="1" x14ac:dyDescent="0.15">
      <c r="A43" s="179"/>
      <c r="B43" s="177"/>
      <c r="C43" s="379"/>
      <c r="D43" s="380"/>
      <c r="E43" s="133"/>
      <c r="F43" s="319" t="s">
        <v>10</v>
      </c>
      <c r="G43" s="105"/>
      <c r="H43" s="105">
        <v>0</v>
      </c>
      <c r="I43" s="105">
        <v>0</v>
      </c>
      <c r="J43" s="105">
        <v>0</v>
      </c>
      <c r="K43" s="105">
        <v>0</v>
      </c>
      <c r="L43" s="320">
        <v>0</v>
      </c>
    </row>
    <row r="44" spans="1:13" s="129" customFormat="1" x14ac:dyDescent="0.15">
      <c r="A44" s="179"/>
      <c r="B44" s="181"/>
      <c r="C44" s="379"/>
      <c r="D44" s="380"/>
      <c r="E44" s="133"/>
      <c r="F44" s="319" t="s">
        <v>56</v>
      </c>
      <c r="G44" s="105"/>
      <c r="H44" s="105">
        <f>+H42*3.5%</f>
        <v>320.70500000000004</v>
      </c>
      <c r="I44" s="105">
        <f t="shared" ref="I44:L44" si="3">+I42*3.5%</f>
        <v>314.23</v>
      </c>
      <c r="J44" s="105">
        <f t="shared" si="3"/>
        <v>296.38000000000005</v>
      </c>
      <c r="K44" s="105">
        <f t="shared" si="3"/>
        <v>270.69</v>
      </c>
      <c r="L44" s="320">
        <f t="shared" si="3"/>
        <v>249.30500000000004</v>
      </c>
    </row>
    <row r="45" spans="1:13" s="130" customFormat="1" x14ac:dyDescent="0.15">
      <c r="A45" s="176"/>
      <c r="B45" s="177"/>
      <c r="C45" s="377"/>
      <c r="D45" s="378"/>
      <c r="E45" s="133"/>
      <c r="F45" s="319" t="s">
        <v>57</v>
      </c>
      <c r="G45" s="105"/>
      <c r="H45" s="105">
        <f>+H42*0.5%</f>
        <v>45.814999999999998</v>
      </c>
      <c r="I45" s="105">
        <f t="shared" ref="I45:L45" si="4">+I42*0.5%</f>
        <v>44.89</v>
      </c>
      <c r="J45" s="105">
        <f t="shared" si="4"/>
        <v>42.34</v>
      </c>
      <c r="K45" s="105">
        <f t="shared" si="4"/>
        <v>38.67</v>
      </c>
      <c r="L45" s="320">
        <f t="shared" si="4"/>
        <v>35.615000000000002</v>
      </c>
      <c r="M45" s="129"/>
    </row>
    <row r="46" spans="1:13" s="129" customFormat="1" x14ac:dyDescent="0.15">
      <c r="A46" s="176"/>
      <c r="B46" s="177"/>
      <c r="C46" s="386"/>
      <c r="D46" s="378"/>
      <c r="E46" s="236"/>
      <c r="F46" s="333" t="s">
        <v>55</v>
      </c>
      <c r="G46" s="334"/>
      <c r="H46" s="334">
        <f>SUM(H42:H45)</f>
        <v>9529.52</v>
      </c>
      <c r="I46" s="334">
        <f>SUM(I42:I45)</f>
        <v>9337.119999999999</v>
      </c>
      <c r="J46" s="334">
        <f>SUM(J42:J45)</f>
        <v>8806.7199999999993</v>
      </c>
      <c r="K46" s="334">
        <f>SUM(K42:K45)</f>
        <v>8043.36</v>
      </c>
      <c r="L46" s="335">
        <f>SUM(L42:L45)</f>
        <v>7407.92</v>
      </c>
    </row>
    <row r="47" spans="1:13" s="129" customFormat="1" x14ac:dyDescent="0.15">
      <c r="A47" s="176"/>
      <c r="B47" s="178"/>
      <c r="C47" s="377"/>
      <c r="D47" s="378"/>
      <c r="E47" s="236"/>
      <c r="F47" s="305"/>
      <c r="G47" s="305"/>
      <c r="H47" s="305"/>
      <c r="I47" s="305"/>
      <c r="J47" s="305"/>
      <c r="K47" s="305"/>
      <c r="L47" s="305"/>
      <c r="M47" s="130"/>
    </row>
    <row r="48" spans="1:13" s="129" customFormat="1" x14ac:dyDescent="0.15">
      <c r="A48" s="176"/>
      <c r="B48" s="178"/>
      <c r="C48" s="386"/>
      <c r="D48" s="378"/>
      <c r="E48" s="236"/>
      <c r="F48" s="404" t="s">
        <v>62</v>
      </c>
      <c r="G48" s="404"/>
      <c r="H48" s="404"/>
      <c r="I48" s="404"/>
      <c r="J48" s="404"/>
      <c r="K48" s="404"/>
      <c r="L48" s="404"/>
    </row>
    <row r="49" spans="1:13" s="129" customFormat="1" x14ac:dyDescent="0.15">
      <c r="A49" s="179"/>
      <c r="B49" s="177"/>
      <c r="C49" s="377"/>
      <c r="D49" s="378"/>
      <c r="E49" s="236"/>
      <c r="F49" s="328" t="s">
        <v>6</v>
      </c>
      <c r="G49" s="329"/>
      <c r="H49" s="329">
        <f>VLOOKUP($L$17,Tablas!$A$635:$G$697,3,TRUE)+(60/2)+50</f>
        <v>4742.2950000000001</v>
      </c>
      <c r="I49" s="329">
        <f>VLOOKUP($L$17,Tablas!$A$635:$G$697,4,TRUE)+(60/2)+50</f>
        <v>4647.0200000000004</v>
      </c>
      <c r="J49" s="329">
        <f>VLOOKUP($L$17,Tablas!$A$635:$G$697,5,TRUE)+(60/2)+50</f>
        <v>4384.37</v>
      </c>
      <c r="K49" s="329">
        <f>VLOOKUP($L$17,Tablas!$A$635:$G$697,6,TRUE)+(60/2)+50</f>
        <v>4006.36</v>
      </c>
      <c r="L49" s="330">
        <f>VLOOKUP($L$17,Tablas!$A$635:$G$697,7,TRUE)+(60/2)+50</f>
        <v>3691.6950000000002</v>
      </c>
    </row>
    <row r="50" spans="1:13" s="129" customFormat="1" x14ac:dyDescent="0.15">
      <c r="A50" s="176"/>
      <c r="B50" s="177"/>
      <c r="C50" s="379"/>
      <c r="D50" s="380"/>
      <c r="E50" s="236"/>
      <c r="F50" s="319" t="s">
        <v>7</v>
      </c>
      <c r="G50" s="105"/>
      <c r="H50" s="105">
        <f>IF($J$17=1,0,(VLOOKUP($L$19,Tablas!$A$635:$G$697,3,TRUE)))</f>
        <v>0</v>
      </c>
      <c r="I50" s="105">
        <f>IF($J$17=1,0,(VLOOKUP($L$19,Tablas!$A$635:$G$697,4,TRUE)))</f>
        <v>0</v>
      </c>
      <c r="J50" s="105">
        <f>IF($J$17=1,0,(VLOOKUP($L$19,Tablas!$A$635:$G$697,5,TRUE)))</f>
        <v>0</v>
      </c>
      <c r="K50" s="105">
        <f>IF($J$17=1,0,(VLOOKUP($L$19,Tablas!$A$635:$G$697,6,TRUE)))</f>
        <v>0</v>
      </c>
      <c r="L50" s="320">
        <f>IF($J$17=1,0,(VLOOKUP($L$19,Tablas!$A$635:$G$697,7,TRUE)))</f>
        <v>0</v>
      </c>
    </row>
    <row r="51" spans="1:13" s="130" customFormat="1" x14ac:dyDescent="0.15">
      <c r="A51" s="176"/>
      <c r="B51" s="178"/>
      <c r="C51" s="381"/>
      <c r="D51" s="382"/>
      <c r="E51" s="236"/>
      <c r="F51" s="319" t="s">
        <v>8</v>
      </c>
      <c r="G51" s="105"/>
      <c r="H51" s="105">
        <f>IF($J$19=0,0,(VLOOKUP($J$19,Tablas!$A$698:$G$700,3,TRUE)))</f>
        <v>0</v>
      </c>
      <c r="I51" s="105">
        <f>IF($J$19=0,0,(VLOOKUP($J$19,Tablas!$A$698:$G$700,4,TRUE)))</f>
        <v>0</v>
      </c>
      <c r="J51" s="105">
        <f>IF($J$19=0,0,(VLOOKUP($J$19,Tablas!$A$698:$G$700,5,TRUE)))</f>
        <v>0</v>
      </c>
      <c r="K51" s="105">
        <f>IF($J$19=0,0,(VLOOKUP($J$19,Tablas!$A$698:$G$700,6,TRUE)))</f>
        <v>0</v>
      </c>
      <c r="L51" s="320">
        <f>IF($J$19=0,0,(VLOOKUP($J$19,Tablas!$A$698:$G$700,7,TRUE)))</f>
        <v>0</v>
      </c>
      <c r="M51" s="129"/>
    </row>
    <row r="52" spans="1:13" s="129" customFormat="1" x14ac:dyDescent="0.2">
      <c r="A52" s="176"/>
      <c r="B52" s="178"/>
      <c r="C52" s="114"/>
      <c r="D52" s="114"/>
      <c r="E52" s="236"/>
      <c r="F52" s="323" t="s">
        <v>9</v>
      </c>
      <c r="G52" s="302"/>
      <c r="H52" s="302">
        <f>SUM(H49:H51)</f>
        <v>4742.2950000000001</v>
      </c>
      <c r="I52" s="302">
        <f>SUM(I49:I51)</f>
        <v>4647.0200000000004</v>
      </c>
      <c r="J52" s="302">
        <f>SUM(J49:J51)</f>
        <v>4384.37</v>
      </c>
      <c r="K52" s="302">
        <f>SUM(K49:K51)</f>
        <v>4006.36</v>
      </c>
      <c r="L52" s="324">
        <f>SUM(L49:L51)</f>
        <v>3691.6950000000002</v>
      </c>
      <c r="M52" s="130"/>
    </row>
    <row r="53" spans="1:13" s="129" customFormat="1" hidden="1" x14ac:dyDescent="0.2">
      <c r="A53" s="176"/>
      <c r="B53" s="178"/>
      <c r="C53" s="114"/>
      <c r="D53" s="114"/>
      <c r="E53" s="132"/>
      <c r="F53" s="319" t="s">
        <v>10</v>
      </c>
      <c r="G53" s="105"/>
      <c r="H53" s="105">
        <v>0</v>
      </c>
      <c r="I53" s="105">
        <v>0</v>
      </c>
      <c r="J53" s="105">
        <v>0</v>
      </c>
      <c r="K53" s="105">
        <v>0</v>
      </c>
      <c r="L53" s="320">
        <v>0</v>
      </c>
    </row>
    <row r="54" spans="1:13" s="129" customFormat="1" x14ac:dyDescent="0.2">
      <c r="A54" s="179"/>
      <c r="B54" s="181"/>
      <c r="C54" s="114"/>
      <c r="D54" s="114"/>
      <c r="E54" s="132"/>
      <c r="F54" s="319" t="s">
        <v>56</v>
      </c>
      <c r="G54" s="105"/>
      <c r="H54" s="105">
        <f>+H52*3.5%</f>
        <v>165.98032500000002</v>
      </c>
      <c r="I54" s="105">
        <f t="shared" ref="I54:L54" si="5">+I52*3.5%</f>
        <v>162.64570000000003</v>
      </c>
      <c r="J54" s="105">
        <f t="shared" si="5"/>
        <v>153.45295000000002</v>
      </c>
      <c r="K54" s="105">
        <f t="shared" si="5"/>
        <v>140.22260000000003</v>
      </c>
      <c r="L54" s="320">
        <f t="shared" si="5"/>
        <v>129.20932500000001</v>
      </c>
    </row>
    <row r="55" spans="1:13" s="129" customFormat="1" x14ac:dyDescent="0.2">
      <c r="A55" s="176"/>
      <c r="B55" s="177"/>
      <c r="C55" s="114"/>
      <c r="D55" s="114"/>
      <c r="E55" s="134"/>
      <c r="F55" s="319" t="s">
        <v>57</v>
      </c>
      <c r="G55" s="105"/>
      <c r="H55" s="105">
        <f>+H52*0.5%</f>
        <v>23.711475</v>
      </c>
      <c r="I55" s="105">
        <f t="shared" ref="I55:L55" si="6">+I52*0.5%</f>
        <v>23.235100000000003</v>
      </c>
      <c r="J55" s="105">
        <f t="shared" si="6"/>
        <v>21.921849999999999</v>
      </c>
      <c r="K55" s="105">
        <f t="shared" si="6"/>
        <v>20.0318</v>
      </c>
      <c r="L55" s="320">
        <f t="shared" si="6"/>
        <v>18.458475</v>
      </c>
    </row>
    <row r="56" spans="1:13" s="130" customFormat="1" x14ac:dyDescent="0.2">
      <c r="A56" s="176"/>
      <c r="B56" s="178"/>
      <c r="C56" s="114"/>
      <c r="D56" s="114"/>
      <c r="E56" s="236"/>
      <c r="F56" s="331" t="s">
        <v>53</v>
      </c>
      <c r="G56" s="304"/>
      <c r="H56" s="304">
        <f>SUM(H52:H55)</f>
        <v>4931.9868000000006</v>
      </c>
      <c r="I56" s="304">
        <f>SUM(I52:I55)</f>
        <v>4832.9008000000003</v>
      </c>
      <c r="J56" s="304">
        <f>SUM(J52:J55)</f>
        <v>4559.7447999999995</v>
      </c>
      <c r="K56" s="304">
        <f>SUM(K52:K55)</f>
        <v>4166.6143999999995</v>
      </c>
      <c r="L56" s="332">
        <f>SUM(L52:L55)</f>
        <v>3839.3627999999999</v>
      </c>
      <c r="M56" s="129"/>
    </row>
    <row r="57" spans="1:13" s="130" customFormat="1" x14ac:dyDescent="0.2">
      <c r="A57" s="179"/>
      <c r="B57" s="181"/>
      <c r="C57" s="114"/>
      <c r="D57" s="114"/>
      <c r="E57" s="122"/>
      <c r="F57" s="333" t="s">
        <v>63</v>
      </c>
      <c r="G57" s="334"/>
      <c r="H57" s="334">
        <f>(H52 + H54 + H55)-52</f>
        <v>4879.9868000000006</v>
      </c>
      <c r="I57" s="334">
        <f>(I52 + I54 + I55)-52</f>
        <v>4780.9008000000003</v>
      </c>
      <c r="J57" s="334">
        <f>(J52 + J54 + J55)-52</f>
        <v>4507.7447999999995</v>
      </c>
      <c r="K57" s="334">
        <f>(K52 + K54 + K55)-52</f>
        <v>4114.6143999999995</v>
      </c>
      <c r="L57" s="335">
        <f>(L52 + L54 + L55)-52</f>
        <v>3787.3627999999999</v>
      </c>
      <c r="M57" s="129"/>
    </row>
    <row r="58" spans="1:13" x14ac:dyDescent="0.2">
      <c r="A58" s="172"/>
      <c r="B58" s="168"/>
      <c r="E58" s="122"/>
      <c r="F58" s="121"/>
      <c r="G58" s="121"/>
      <c r="H58" s="121"/>
      <c r="I58" s="121"/>
      <c r="J58" s="121"/>
      <c r="K58" s="121"/>
      <c r="L58" s="121"/>
      <c r="M58" s="129"/>
    </row>
    <row r="59" spans="1:13" x14ac:dyDescent="0.2">
      <c r="A59" s="169"/>
      <c r="B59" s="384"/>
      <c r="F59" s="404" t="s">
        <v>64</v>
      </c>
      <c r="G59" s="404"/>
      <c r="H59" s="404"/>
      <c r="I59" s="404"/>
      <c r="J59" s="404"/>
      <c r="K59" s="404"/>
      <c r="L59" s="404"/>
      <c r="M59" s="130"/>
    </row>
    <row r="60" spans="1:13" x14ac:dyDescent="0.2">
      <c r="A60" s="169"/>
      <c r="B60" s="384"/>
      <c r="F60" s="328" t="s">
        <v>6</v>
      </c>
      <c r="G60" s="329"/>
      <c r="H60" s="329">
        <f>VLOOKUP($L$17,Tablas!$A$848:$G$910,3,TRUE)+(60/4)+50</f>
        <v>2430.0962500000001</v>
      </c>
      <c r="I60" s="329">
        <f>VLOOKUP($L$17,Tablas!$A$848:$G$910,4,TRUE)+(60/4)+50</f>
        <v>2381.7649999999999</v>
      </c>
      <c r="J60" s="329">
        <f>VLOOKUP($L$17,Tablas!$A$848:$G$910,5,TRUE)+(60/4)+50</f>
        <v>2248.5274999999997</v>
      </c>
      <c r="K60" s="329">
        <f>VLOOKUP($L$17,Tablas!$A$848:$G$910,6,TRUE)+(60/4)+50</f>
        <v>2056.7699999999995</v>
      </c>
      <c r="L60" s="330">
        <f>VLOOKUP($L$17,Tablas!$A$848:$G$910,7,TRUE)+(60/4)+50</f>
        <v>1897.1462499999998</v>
      </c>
      <c r="M60" s="129"/>
    </row>
    <row r="61" spans="1:13" x14ac:dyDescent="0.2">
      <c r="A61" s="237"/>
      <c r="B61" s="243"/>
      <c r="F61" s="319" t="s">
        <v>7</v>
      </c>
      <c r="G61" s="105"/>
      <c r="H61" s="105">
        <f>IF($J$17=1,0,(VLOOKUP($L$19,Tablas!$A$848:$G$910,3,TRUE)))</f>
        <v>0</v>
      </c>
      <c r="I61" s="105">
        <f>IF($J$17=1,0,(VLOOKUP($L$19,Tablas!$A$848:$G$910,4,TRUE)))</f>
        <v>0</v>
      </c>
      <c r="J61" s="105">
        <f>IF($J$17=1,0,(VLOOKUP($L$19,Tablas!$A$848:$G$910,5,TRUE)))</f>
        <v>0</v>
      </c>
      <c r="K61" s="105">
        <f>IF($J$17=1,0,(VLOOKUP($L$19,Tablas!$A$848:$G$910,6,TRUE)))</f>
        <v>0</v>
      </c>
      <c r="L61" s="320">
        <f>IF($J$17=1,0,(VLOOKUP($L$19,Tablas!$A$848:$G$910,7,TRUE)))</f>
        <v>0</v>
      </c>
      <c r="M61" s="129"/>
    </row>
    <row r="62" spans="1:13" x14ac:dyDescent="0.2">
      <c r="A62" s="171"/>
      <c r="B62" s="243"/>
      <c r="F62" s="319" t="s">
        <v>8</v>
      </c>
      <c r="G62" s="105"/>
      <c r="H62" s="105">
        <f>IF($J$19=0,0,(VLOOKUP($J$19,Tablas!$A$911:$G$913,3,TRUE)))</f>
        <v>0</v>
      </c>
      <c r="I62" s="105">
        <f>IF($J$19=0,0,(VLOOKUP($J$19,Tablas!$A$911:$G$913,4,TRUE)))</f>
        <v>0</v>
      </c>
      <c r="J62" s="105">
        <f>IF($J$19=0,0,(VLOOKUP($J$19,Tablas!$A$911:$G$913,5,TRUE)))</f>
        <v>0</v>
      </c>
      <c r="K62" s="105">
        <f>IF($J$19=0,0,(VLOOKUP($J$19,Tablas!$A$911:$G$913,6,TRUE)))</f>
        <v>0</v>
      </c>
      <c r="L62" s="320">
        <f>IF($J$19=0,0,(VLOOKUP($J$19,Tablas!$A$911:$G$913,7,TRUE)))</f>
        <v>0</v>
      </c>
      <c r="M62" s="129"/>
    </row>
    <row r="63" spans="1:13" x14ac:dyDescent="0.2">
      <c r="A63" s="173"/>
      <c r="B63" s="243"/>
      <c r="F63" s="323" t="s">
        <v>9</v>
      </c>
      <c r="G63" s="302"/>
      <c r="H63" s="302">
        <f>SUM(H60:H62)</f>
        <v>2430.0962500000001</v>
      </c>
      <c r="I63" s="302">
        <f>SUM(I60:I62)</f>
        <v>2381.7649999999999</v>
      </c>
      <c r="J63" s="302">
        <f>SUM(J60:J62)</f>
        <v>2248.5274999999997</v>
      </c>
      <c r="K63" s="302">
        <f>SUM(K60:K62)</f>
        <v>2056.7699999999995</v>
      </c>
      <c r="L63" s="324">
        <f>SUM(L60:L62)</f>
        <v>1897.1462499999998</v>
      </c>
      <c r="M63" s="129"/>
    </row>
    <row r="64" spans="1:13" hidden="1" x14ac:dyDescent="0.2">
      <c r="A64" s="173"/>
      <c r="B64" s="243"/>
      <c r="F64" s="319" t="s">
        <v>10</v>
      </c>
      <c r="G64" s="105"/>
      <c r="H64" s="105">
        <v>0</v>
      </c>
      <c r="I64" s="105">
        <v>0</v>
      </c>
      <c r="J64" s="105">
        <v>0</v>
      </c>
      <c r="K64" s="105">
        <v>0</v>
      </c>
      <c r="L64" s="320">
        <v>0</v>
      </c>
      <c r="M64" s="130"/>
    </row>
    <row r="65" spans="1:13" x14ac:dyDescent="0.2">
      <c r="A65" s="171"/>
      <c r="B65" s="242"/>
      <c r="F65" s="319" t="s">
        <v>56</v>
      </c>
      <c r="G65" s="105"/>
      <c r="H65" s="105">
        <f>+H63*3.5%</f>
        <v>85.053368750000004</v>
      </c>
      <c r="I65" s="105">
        <f t="shared" ref="I65:L65" si="7">+I63*3.5%</f>
        <v>83.361775000000009</v>
      </c>
      <c r="J65" s="105">
        <f t="shared" si="7"/>
        <v>78.698462499999991</v>
      </c>
      <c r="K65" s="105">
        <f t="shared" si="7"/>
        <v>71.986949999999993</v>
      </c>
      <c r="L65" s="320">
        <f t="shared" si="7"/>
        <v>66.400118750000004</v>
      </c>
      <c r="M65" s="130"/>
    </row>
    <row r="66" spans="1:13" x14ac:dyDescent="0.2">
      <c r="A66" s="171"/>
      <c r="B66" s="243"/>
      <c r="F66" s="319" t="s">
        <v>57</v>
      </c>
      <c r="G66" s="105"/>
      <c r="H66" s="105">
        <f>+H63*0.5%</f>
        <v>12.15048125</v>
      </c>
      <c r="I66" s="105">
        <f t="shared" ref="I66:L66" si="8">+I63*0.5%</f>
        <v>11.908825</v>
      </c>
      <c r="J66" s="105">
        <f t="shared" si="8"/>
        <v>11.242637499999999</v>
      </c>
      <c r="K66" s="105">
        <f t="shared" si="8"/>
        <v>10.283849999999997</v>
      </c>
      <c r="L66" s="320">
        <f t="shared" si="8"/>
        <v>9.4857312499999988</v>
      </c>
    </row>
    <row r="67" spans="1:13" x14ac:dyDescent="0.2">
      <c r="A67" s="237"/>
      <c r="B67" s="383"/>
      <c r="F67" s="331" t="s">
        <v>53</v>
      </c>
      <c r="G67" s="304"/>
      <c r="H67" s="304">
        <f>SUM(H63:H66)</f>
        <v>2527.3001000000004</v>
      </c>
      <c r="I67" s="304">
        <f>SUM(I63:I66)</f>
        <v>2477.0355999999997</v>
      </c>
      <c r="J67" s="304">
        <f>SUM(J63:J66)</f>
        <v>2338.4685999999997</v>
      </c>
      <c r="K67" s="304">
        <f>SUM(K63:K66)</f>
        <v>2139.0407999999993</v>
      </c>
      <c r="L67" s="332">
        <f>SUM(L63:L66)</f>
        <v>1973.0320999999999</v>
      </c>
    </row>
    <row r="68" spans="1:13" x14ac:dyDescent="0.2">
      <c r="A68" s="171"/>
      <c r="B68" s="383"/>
      <c r="F68" s="333" t="s">
        <v>65</v>
      </c>
      <c r="G68" s="334"/>
      <c r="H68" s="334">
        <f>(H63 + H65 + H66)-52</f>
        <v>2475.3001000000004</v>
      </c>
      <c r="I68" s="334">
        <f>(I63 + I65 + I66)-52</f>
        <v>2425.0355999999997</v>
      </c>
      <c r="J68" s="334">
        <f>(J63 + J65 + J66)-52</f>
        <v>2286.4685999999997</v>
      </c>
      <c r="K68" s="334">
        <f>(K63 + K65 + K66)-52</f>
        <v>2087.0407999999993</v>
      </c>
      <c r="L68" s="335">
        <f>(L63 + L65 + L66)-52</f>
        <v>1921.0320999999999</v>
      </c>
    </row>
    <row r="69" spans="1:13" ht="22" customHeight="1" x14ac:dyDescent="0.2">
      <c r="A69" s="171"/>
      <c r="B69" s="383"/>
      <c r="F69" s="372" t="s">
        <v>208</v>
      </c>
      <c r="G69" s="372"/>
      <c r="H69" s="372"/>
      <c r="I69" s="372"/>
      <c r="J69" s="372"/>
      <c r="K69" s="372"/>
      <c r="L69" s="372"/>
    </row>
    <row r="70" spans="1:13" x14ac:dyDescent="0.2">
      <c r="A70" s="171"/>
      <c r="B70" s="383"/>
      <c r="F70" s="121"/>
      <c r="G70" s="121"/>
      <c r="H70" s="121"/>
      <c r="I70" s="121"/>
      <c r="J70" s="121"/>
      <c r="K70" s="121"/>
      <c r="L70" s="121"/>
    </row>
    <row r="71" spans="1:13" x14ac:dyDescent="0.2">
      <c r="A71" s="237"/>
      <c r="B71" s="243"/>
      <c r="F71" s="373" t="s">
        <v>71</v>
      </c>
      <c r="G71" s="373"/>
      <c r="H71" s="373"/>
      <c r="I71" s="373"/>
      <c r="J71" s="373"/>
      <c r="K71" s="373"/>
      <c r="L71" s="373"/>
    </row>
    <row r="72" spans="1:13" x14ac:dyDescent="0.2">
      <c r="A72" s="237"/>
      <c r="B72" s="383"/>
      <c r="F72" s="373"/>
      <c r="G72" s="373"/>
      <c r="H72" s="373"/>
      <c r="I72" s="373"/>
      <c r="J72" s="373"/>
      <c r="K72" s="373"/>
      <c r="L72" s="373"/>
    </row>
    <row r="73" spans="1:13" x14ac:dyDescent="0.2">
      <c r="A73" s="171"/>
      <c r="B73" s="383"/>
      <c r="F73" s="373"/>
      <c r="G73" s="373"/>
      <c r="H73" s="373"/>
      <c r="I73" s="373"/>
      <c r="J73" s="373"/>
      <c r="K73" s="373"/>
      <c r="L73" s="373"/>
    </row>
    <row r="74" spans="1:13" x14ac:dyDescent="0.2">
      <c r="A74" s="171"/>
      <c r="B74" s="383"/>
    </row>
    <row r="75" spans="1:13" x14ac:dyDescent="0.2">
      <c r="A75" s="171"/>
      <c r="B75" s="383"/>
    </row>
    <row r="76" spans="1:13" x14ac:dyDescent="0.2">
      <c r="A76" s="171"/>
      <c r="B76" s="243"/>
    </row>
    <row r="77" spans="1:13" x14ac:dyDescent="0.2">
      <c r="A77" s="374" t="s">
        <v>173</v>
      </c>
      <c r="B77" s="374"/>
    </row>
    <row r="78" spans="1:13" ht="72" customHeight="1" x14ac:dyDescent="0.2">
      <c r="A78" s="408" t="s">
        <v>199</v>
      </c>
      <c r="B78" s="409"/>
    </row>
    <row r="79" spans="1:13" x14ac:dyDescent="0.2">
      <c r="A79" s="171"/>
      <c r="B79" s="243"/>
    </row>
    <row r="80" spans="1:13" x14ac:dyDescent="0.2">
      <c r="A80" s="171"/>
      <c r="B80" s="243"/>
    </row>
    <row r="81" spans="1:2" x14ac:dyDescent="0.2">
      <c r="A81" s="171"/>
      <c r="B81" s="243"/>
    </row>
    <row r="82" spans="1:2" x14ac:dyDescent="0.2">
      <c r="A82" s="171"/>
      <c r="B82" s="243"/>
    </row>
    <row r="83" spans="1:2" x14ac:dyDescent="0.2">
      <c r="A83" s="171"/>
      <c r="B83" s="243"/>
    </row>
    <row r="84" spans="1:2" x14ac:dyDescent="0.2">
      <c r="A84" s="171"/>
      <c r="B84" s="243"/>
    </row>
    <row r="85" spans="1:2" x14ac:dyDescent="0.2">
      <c r="A85" s="171"/>
      <c r="B85" s="243"/>
    </row>
    <row r="86" spans="1:2" x14ac:dyDescent="0.2">
      <c r="A86" s="171"/>
      <c r="B86" s="243"/>
    </row>
    <row r="87" spans="1:2" x14ac:dyDescent="0.2">
      <c r="A87" s="171"/>
      <c r="B87" s="243"/>
    </row>
    <row r="88" spans="1:2" x14ac:dyDescent="0.2">
      <c r="A88" s="237"/>
      <c r="B88" s="383"/>
    </row>
    <row r="89" spans="1:2" x14ac:dyDescent="0.2">
      <c r="A89" s="237"/>
      <c r="B89" s="383"/>
    </row>
    <row r="90" spans="1:2" x14ac:dyDescent="0.2">
      <c r="A90" s="237"/>
      <c r="B90" s="383"/>
    </row>
    <row r="91" spans="1:2" x14ac:dyDescent="0.2">
      <c r="A91" s="237"/>
      <c r="B91" s="383"/>
    </row>
    <row r="92" spans="1:2" x14ac:dyDescent="0.2">
      <c r="A92" s="237"/>
      <c r="B92" s="383"/>
    </row>
    <row r="93" spans="1:2" x14ac:dyDescent="0.2">
      <c r="A93" s="237"/>
      <c r="B93" s="383"/>
    </row>
    <row r="94" spans="1:2" x14ac:dyDescent="0.2">
      <c r="A94" s="237"/>
      <c r="B94" s="383"/>
    </row>
    <row r="95" spans="1:2" x14ac:dyDescent="0.2">
      <c r="A95" s="237"/>
      <c r="B95" s="383"/>
    </row>
    <row r="96" spans="1:2" x14ac:dyDescent="0.2">
      <c r="A96" s="171"/>
      <c r="B96" s="383"/>
    </row>
    <row r="97" spans="1:2" x14ac:dyDescent="0.2">
      <c r="A97" s="237"/>
      <c r="B97" s="243"/>
    </row>
    <row r="98" spans="1:2" x14ac:dyDescent="0.2">
      <c r="A98" s="171"/>
      <c r="B98" s="243"/>
    </row>
    <row r="99" spans="1:2" ht="19" customHeight="1" x14ac:dyDescent="0.2"/>
    <row r="100" spans="1:2" ht="79" customHeight="1" x14ac:dyDescent="0.2"/>
    <row r="102" spans="1:2" x14ac:dyDescent="0.2">
      <c r="A102" s="237"/>
      <c r="B102" s="242"/>
    </row>
    <row r="103" spans="1:2" x14ac:dyDescent="0.2">
      <c r="A103" s="237"/>
      <c r="B103" s="243"/>
    </row>
    <row r="104" spans="1:2" x14ac:dyDescent="0.2">
      <c r="A104" s="237"/>
      <c r="B104" s="242"/>
    </row>
    <row r="105" spans="1:2" x14ac:dyDescent="0.2">
      <c r="A105" s="237"/>
      <c r="B105" s="242"/>
    </row>
    <row r="106" spans="1:2" x14ac:dyDescent="0.2">
      <c r="A106" s="237"/>
      <c r="B106" s="242"/>
    </row>
    <row r="107" spans="1:2" x14ac:dyDescent="0.2">
      <c r="A107" s="237"/>
      <c r="B107" s="243"/>
    </row>
    <row r="108" spans="1:2" x14ac:dyDescent="0.2">
      <c r="A108" s="237"/>
      <c r="B108" s="242"/>
    </row>
    <row r="109" spans="1:2" x14ac:dyDescent="0.2">
      <c r="A109" s="172"/>
      <c r="B109" s="168"/>
    </row>
    <row r="110" spans="1:2" x14ac:dyDescent="0.2">
      <c r="A110" s="174"/>
      <c r="B110" s="392"/>
    </row>
    <row r="111" spans="1:2" x14ac:dyDescent="0.2">
      <c r="A111" s="174"/>
      <c r="B111" s="392"/>
    </row>
    <row r="112" spans="1:2" x14ac:dyDescent="0.2">
      <c r="A112" s="237"/>
      <c r="B112" s="243"/>
    </row>
    <row r="113" spans="1:2" x14ac:dyDescent="0.2">
      <c r="A113" s="171"/>
      <c r="B113" s="243"/>
    </row>
    <row r="114" spans="1:2" x14ac:dyDescent="0.2">
      <c r="A114" s="354"/>
      <c r="B114" s="242"/>
    </row>
    <row r="115" spans="1:2" x14ac:dyDescent="0.2">
      <c r="A115" s="354"/>
      <c r="B115" s="243"/>
    </row>
    <row r="116" spans="1:2" x14ac:dyDescent="0.2">
      <c r="A116" s="237"/>
      <c r="B116" s="383"/>
    </row>
    <row r="117" spans="1:2" x14ac:dyDescent="0.2">
      <c r="A117" s="173"/>
      <c r="B117" s="383"/>
    </row>
    <row r="118" spans="1:2" x14ac:dyDescent="0.2">
      <c r="A118" s="237"/>
      <c r="B118" s="243"/>
    </row>
    <row r="119" spans="1:2" x14ac:dyDescent="0.2">
      <c r="A119" s="171"/>
      <c r="B119" s="242"/>
    </row>
    <row r="120" spans="1:2" x14ac:dyDescent="0.2">
      <c r="A120" s="171"/>
      <c r="B120" s="242"/>
    </row>
    <row r="121" spans="1:2" x14ac:dyDescent="0.2">
      <c r="A121" s="171"/>
      <c r="B121" s="242"/>
    </row>
    <row r="122" spans="1:2" x14ac:dyDescent="0.2">
      <c r="A122" s="171"/>
      <c r="B122" s="242"/>
    </row>
    <row r="123" spans="1:2" x14ac:dyDescent="0.2">
      <c r="A123" s="171"/>
      <c r="B123" s="242"/>
    </row>
    <row r="124" spans="1:2" x14ac:dyDescent="0.2">
      <c r="A124" s="171"/>
      <c r="B124" s="242"/>
    </row>
    <row r="125" spans="1:2" x14ac:dyDescent="0.2">
      <c r="A125" s="168"/>
      <c r="B125" s="168"/>
    </row>
    <row r="126" spans="1:2" x14ac:dyDescent="0.2">
      <c r="A126" s="168"/>
      <c r="B126" s="168"/>
    </row>
    <row r="127" spans="1:2" x14ac:dyDescent="0.2">
      <c r="A127" s="168"/>
      <c r="B127" s="168"/>
    </row>
    <row r="128" spans="1:2" x14ac:dyDescent="0.2">
      <c r="A128" s="169"/>
      <c r="B128" s="170"/>
    </row>
    <row r="129" spans="1:2" x14ac:dyDescent="0.2">
      <c r="A129" s="407"/>
      <c r="B129" s="407"/>
    </row>
  </sheetData>
  <sheetProtection algorithmName="SHA-512" hashValue="sImoYjCjUAbVgY15d5oeKH4nnI8DkfIfMm7fqnaEPiHo+d47m3lll1z0JMbsBVF0VR72Kj9E4pwTo7iGSP7elg==" saltValue="rkVKMk1ZpAqSyn03UoDgxg==" spinCount="100000" sheet="1" objects="1" scenarios="1"/>
  <mergeCells count="51">
    <mergeCell ref="F59:L59"/>
    <mergeCell ref="A13:D13"/>
    <mergeCell ref="A14:D14"/>
    <mergeCell ref="F27:L27"/>
    <mergeCell ref="F38:L38"/>
    <mergeCell ref="F48:L48"/>
    <mergeCell ref="H13:L13"/>
    <mergeCell ref="H15:L15"/>
    <mergeCell ref="C46:D46"/>
    <mergeCell ref="C47:D47"/>
    <mergeCell ref="C39:D42"/>
    <mergeCell ref="C43:D44"/>
    <mergeCell ref="C45:D45"/>
    <mergeCell ref="C36:D36"/>
    <mergeCell ref="C37:D37"/>
    <mergeCell ref="C38:D38"/>
    <mergeCell ref="F11:L11"/>
    <mergeCell ref="F71:L73"/>
    <mergeCell ref="C48:D48"/>
    <mergeCell ref="C49:D49"/>
    <mergeCell ref="C16:D18"/>
    <mergeCell ref="C19:D20"/>
    <mergeCell ref="C22:D22"/>
    <mergeCell ref="C35:D35"/>
    <mergeCell ref="C26:D26"/>
    <mergeCell ref="C27:D27"/>
    <mergeCell ref="C28:D28"/>
    <mergeCell ref="C29:D29"/>
    <mergeCell ref="F69:L69"/>
    <mergeCell ref="C31:D31"/>
    <mergeCell ref="C24:D24"/>
    <mergeCell ref="C25:D25"/>
    <mergeCell ref="C15:D15"/>
    <mergeCell ref="F18:G18"/>
    <mergeCell ref="F19:G19"/>
    <mergeCell ref="C23:D23"/>
    <mergeCell ref="C30:D30"/>
    <mergeCell ref="C32:D32"/>
    <mergeCell ref="C33:D33"/>
    <mergeCell ref="C34:D34"/>
    <mergeCell ref="C50:D51"/>
    <mergeCell ref="A129:B129"/>
    <mergeCell ref="A78:B78"/>
    <mergeCell ref="B59:B60"/>
    <mergeCell ref="B67:B70"/>
    <mergeCell ref="B72:B75"/>
    <mergeCell ref="A77:B77"/>
    <mergeCell ref="B88:B96"/>
    <mergeCell ref="B110:B111"/>
    <mergeCell ref="A114:A115"/>
    <mergeCell ref="B116:B117"/>
  </mergeCells>
  <conditionalFormatting sqref="J17">
    <cfRule type="cellIs" dxfId="7" priority="4" stopIfTrue="1" operator="greaterThan">
      <formula>2</formula>
    </cfRule>
    <cfRule type="cellIs" dxfId="6" priority="5" stopIfTrue="1" operator="lessThan">
      <formula>1</formula>
    </cfRule>
  </conditionalFormatting>
  <conditionalFormatting sqref="L19 L17">
    <cfRule type="cellIs" dxfId="5" priority="3" stopIfTrue="1" operator="lessThan">
      <formula>18</formula>
    </cfRule>
  </conditionalFormatting>
  <conditionalFormatting sqref="L21">
    <cfRule type="cellIs" dxfId="4" priority="1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64" fitToHeight="2" orientation="portrait" horizontalDpi="300" verticalDpi="300"/>
  <headerFooter alignWithMargins="0"/>
  <rowBreaks count="1" manualBreakCount="1">
    <brk id="67" max="3" man="1"/>
  </rowBreak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2"/>
  <dimension ref="A1:I160"/>
  <sheetViews>
    <sheetView showGridLines="0" zoomScaleNormal="100" workbookViewId="0">
      <selection activeCell="A156" sqref="A156"/>
    </sheetView>
  </sheetViews>
  <sheetFormatPr baseColWidth="10" defaultColWidth="8.83203125" defaultRowHeight="16" x14ac:dyDescent="0.2"/>
  <cols>
    <col min="1" max="1" width="33.33203125" style="112" customWidth="1"/>
    <col min="2" max="2" width="22" style="112" customWidth="1"/>
    <col min="3" max="4" width="16.6640625" style="112" customWidth="1"/>
    <col min="5" max="5" width="21.5" style="112" customWidth="1"/>
    <col min="6" max="7" width="16.6640625" style="112" customWidth="1"/>
    <col min="8" max="8" width="26.5" style="112" customWidth="1"/>
    <col min="9" max="9" width="14.5" style="112" customWidth="1"/>
    <col min="10" max="16384" width="8.83203125" style="112"/>
  </cols>
  <sheetData>
    <row r="1" spans="1:8" x14ac:dyDescent="0.2">
      <c r="A1" s="115"/>
      <c r="B1" s="83"/>
      <c r="C1" s="83"/>
      <c r="D1" s="83"/>
      <c r="E1" s="83"/>
      <c r="F1" s="83"/>
      <c r="G1" s="83"/>
      <c r="H1" s="83"/>
    </row>
    <row r="2" spans="1:8" x14ac:dyDescent="0.2">
      <c r="A2" s="83"/>
      <c r="B2" s="83"/>
      <c r="C2" s="83"/>
      <c r="D2" s="83"/>
      <c r="E2" s="83" t="s">
        <v>2</v>
      </c>
      <c r="F2" s="83" t="s">
        <v>2</v>
      </c>
      <c r="G2" s="83" t="s">
        <v>2</v>
      </c>
      <c r="H2" s="83"/>
    </row>
    <row r="3" spans="1:8" x14ac:dyDescent="0.2">
      <c r="A3" s="83"/>
      <c r="B3" s="83"/>
      <c r="C3" s="83"/>
      <c r="D3" s="83"/>
      <c r="E3" s="83"/>
      <c r="F3" s="83"/>
      <c r="G3" s="83"/>
      <c r="H3" s="83"/>
    </row>
    <row r="4" spans="1:8" x14ac:dyDescent="0.2">
      <c r="A4" s="83"/>
      <c r="B4" s="83"/>
      <c r="C4" s="83"/>
      <c r="D4" s="83"/>
      <c r="E4" s="83"/>
      <c r="F4" s="83"/>
      <c r="G4" s="83"/>
      <c r="H4" s="83"/>
    </row>
    <row r="5" spans="1:8" x14ac:dyDescent="0.2">
      <c r="A5" s="83"/>
      <c r="B5" s="83"/>
      <c r="C5" s="83"/>
      <c r="D5" s="83"/>
      <c r="E5" s="83"/>
      <c r="F5" s="83"/>
      <c r="G5" s="83"/>
      <c r="H5" s="83"/>
    </row>
    <row r="6" spans="1:8" x14ac:dyDescent="0.2">
      <c r="A6" s="83"/>
      <c r="B6" s="83"/>
      <c r="C6" s="83"/>
      <c r="D6" s="83"/>
      <c r="E6" s="64" t="s">
        <v>2</v>
      </c>
      <c r="F6" s="64" t="s">
        <v>2</v>
      </c>
      <c r="G6" s="64" t="s">
        <v>2</v>
      </c>
      <c r="H6" s="65" t="s">
        <v>2</v>
      </c>
    </row>
    <row r="7" spans="1:8" x14ac:dyDescent="0.2">
      <c r="A7" s="83"/>
      <c r="B7" s="83"/>
      <c r="C7" s="83"/>
      <c r="D7" s="83"/>
      <c r="E7" s="83"/>
      <c r="F7" s="83"/>
      <c r="G7" s="83"/>
      <c r="H7" s="83"/>
    </row>
    <row r="8" spans="1:8" x14ac:dyDescent="0.2">
      <c r="A8" s="83"/>
      <c r="B8" s="83"/>
      <c r="C8" s="83"/>
      <c r="D8" s="83"/>
      <c r="E8" s="83"/>
      <c r="F8" s="83"/>
      <c r="G8" s="83"/>
      <c r="H8" s="83"/>
    </row>
    <row r="9" spans="1:8" x14ac:dyDescent="0.2">
      <c r="A9" s="83"/>
      <c r="B9" s="83"/>
      <c r="C9" s="83"/>
      <c r="D9" s="83"/>
      <c r="E9" s="83"/>
      <c r="F9" s="83"/>
      <c r="G9" s="83"/>
      <c r="H9" s="83"/>
    </row>
    <row r="10" spans="1:8" x14ac:dyDescent="0.2">
      <c r="A10" s="83"/>
      <c r="B10" s="83"/>
      <c r="C10" s="83"/>
      <c r="D10" s="83"/>
      <c r="E10" s="83"/>
      <c r="F10" s="83"/>
      <c r="G10" s="83"/>
      <c r="H10" s="83"/>
    </row>
    <row r="11" spans="1:8" x14ac:dyDescent="0.2">
      <c r="E11" s="83"/>
      <c r="F11" s="83"/>
      <c r="G11" s="83"/>
      <c r="H11" s="83"/>
    </row>
    <row r="12" spans="1:8" ht="28" x14ac:dyDescent="0.3">
      <c r="C12" s="436" t="s">
        <v>177</v>
      </c>
      <c r="D12" s="436"/>
      <c r="E12" s="436"/>
      <c r="F12" s="436"/>
      <c r="G12" s="436"/>
      <c r="H12" s="436"/>
    </row>
    <row r="13" spans="1:8" x14ac:dyDescent="0.2">
      <c r="B13" s="193"/>
      <c r="C13" s="193"/>
      <c r="D13" s="193"/>
      <c r="E13" s="117"/>
      <c r="F13" s="117"/>
      <c r="G13" s="117"/>
      <c r="H13" s="117"/>
    </row>
    <row r="14" spans="1:8" x14ac:dyDescent="0.2">
      <c r="A14" s="118"/>
      <c r="B14" s="118"/>
      <c r="C14" s="118"/>
      <c r="D14" s="118"/>
      <c r="E14" s="118"/>
      <c r="F14" s="118"/>
      <c r="G14" s="118"/>
      <c r="H14" s="118"/>
    </row>
    <row r="15" spans="1:8" ht="18" x14ac:dyDescent="0.2">
      <c r="A15" s="118"/>
      <c r="B15" s="60" t="s">
        <v>200</v>
      </c>
      <c r="C15" s="397" t="str">
        <f>+'INGRESO DE DATOS'!$D$15</f>
        <v>NOMBRE EL AGENTE</v>
      </c>
      <c r="D15" s="397"/>
      <c r="E15" s="397"/>
      <c r="F15" s="397"/>
      <c r="G15" s="397"/>
      <c r="H15" s="397"/>
    </row>
    <row r="16" spans="1:8" x14ac:dyDescent="0.2">
      <c r="A16" s="83"/>
      <c r="B16" s="83"/>
      <c r="C16" s="83"/>
      <c r="D16" s="83"/>
      <c r="E16" s="83"/>
      <c r="F16" s="83"/>
      <c r="G16" s="83"/>
      <c r="H16" s="83"/>
    </row>
    <row r="17" spans="1:9" ht="18" x14ac:dyDescent="0.2">
      <c r="A17" s="118"/>
      <c r="B17" s="60" t="s">
        <v>201</v>
      </c>
      <c r="C17" s="397" t="str">
        <f>+'INGRESO DE DATOS'!$D$26</f>
        <v>NOMBRE DE LA AGENCIA</v>
      </c>
      <c r="D17" s="397"/>
      <c r="E17" s="397"/>
      <c r="F17" s="397"/>
      <c r="G17" s="397"/>
      <c r="H17" s="397"/>
    </row>
    <row r="18" spans="1:9" x14ac:dyDescent="0.2">
      <c r="A18" s="118"/>
      <c r="B18" s="118"/>
      <c r="C18" s="83"/>
      <c r="D18" s="83"/>
      <c r="E18" s="83"/>
      <c r="F18" s="83"/>
      <c r="G18" s="83"/>
      <c r="H18" s="83"/>
    </row>
    <row r="19" spans="1:9" ht="18" x14ac:dyDescent="0.2">
      <c r="A19" s="83"/>
      <c r="B19" s="83"/>
      <c r="C19" s="83"/>
      <c r="D19" s="60" t="s">
        <v>202</v>
      </c>
      <c r="E19" s="277">
        <f>+'INGRESO DE DATOS'!$G$17</f>
        <v>1</v>
      </c>
      <c r="F19" s="83"/>
      <c r="G19" s="60" t="s">
        <v>204</v>
      </c>
      <c r="H19" s="277">
        <f>+'INGRESO DE DATOS'!$G$19</f>
        <v>68</v>
      </c>
    </row>
    <row r="20" spans="1:9" s="140" customFormat="1" x14ac:dyDescent="0.2">
      <c r="A20" s="398"/>
      <c r="B20" s="398"/>
      <c r="C20" s="120"/>
      <c r="D20" s="120"/>
      <c r="E20" s="120"/>
      <c r="F20" s="120"/>
      <c r="G20" s="120"/>
      <c r="H20" s="120"/>
    </row>
    <row r="21" spans="1:9" s="140" customFormat="1" ht="18" x14ac:dyDescent="0.2">
      <c r="A21" s="274"/>
      <c r="B21" s="275"/>
      <c r="C21" s="120"/>
      <c r="D21" s="60" t="s">
        <v>203</v>
      </c>
      <c r="E21" s="277">
        <f>+'INGRESO DE DATOS'!$J$17</f>
        <v>0</v>
      </c>
      <c r="F21" s="120"/>
      <c r="G21" s="60" t="s">
        <v>205</v>
      </c>
      <c r="H21" s="277">
        <f>+'INGRESO DE DATOS'!$J$19</f>
        <v>46</v>
      </c>
    </row>
    <row r="22" spans="1:9" s="125" customFormat="1" x14ac:dyDescent="0.2">
      <c r="A22" s="120"/>
      <c r="B22" s="123"/>
      <c r="C22" s="124"/>
      <c r="D22" s="120"/>
      <c r="E22" s="120" t="s">
        <v>2</v>
      </c>
      <c r="F22" s="120" t="s">
        <v>2</v>
      </c>
      <c r="G22" s="120" t="s">
        <v>2</v>
      </c>
    </row>
    <row r="23" spans="1:9" s="125" customFormat="1" ht="18" x14ac:dyDescent="0.2">
      <c r="A23" s="120"/>
      <c r="B23" s="123"/>
      <c r="C23" s="124"/>
      <c r="D23" s="60" t="s">
        <v>206</v>
      </c>
      <c r="E23" s="273">
        <f ca="1">+TODAY()</f>
        <v>44564</v>
      </c>
      <c r="F23" s="120"/>
      <c r="G23" s="341" t="s">
        <v>211</v>
      </c>
      <c r="H23" s="339" t="str">
        <f>'INGRESO DE DATOS'!G21</f>
        <v>Resto de Ecuador</v>
      </c>
    </row>
    <row r="24" spans="1:9" s="125" customFormat="1" x14ac:dyDescent="0.2">
      <c r="A24" s="120"/>
      <c r="B24" s="123"/>
      <c r="C24" s="124"/>
      <c r="D24" s="120"/>
      <c r="E24" s="120"/>
      <c r="F24" s="120"/>
      <c r="G24" s="120"/>
    </row>
    <row r="25" spans="1:9" s="125" customFormat="1" x14ac:dyDescent="0.2">
      <c r="A25" s="141" t="s">
        <v>52</v>
      </c>
      <c r="B25" s="123"/>
      <c r="C25" s="124"/>
      <c r="D25" s="120"/>
      <c r="E25" s="120"/>
      <c r="F25" s="120"/>
      <c r="G25" s="120"/>
    </row>
    <row r="26" spans="1:9" s="125" customFormat="1" ht="12" customHeight="1" x14ac:dyDescent="0.2">
      <c r="A26" s="142"/>
      <c r="B26" s="123"/>
      <c r="C26" s="124"/>
      <c r="D26" s="120"/>
      <c r="E26" s="120"/>
      <c r="F26" s="120"/>
      <c r="G26" s="120"/>
    </row>
    <row r="27" spans="1:9" s="125" customFormat="1" ht="15.75" customHeight="1" x14ac:dyDescent="0.2">
      <c r="A27" s="143" t="s">
        <v>193</v>
      </c>
      <c r="B27" s="123"/>
      <c r="C27" s="124"/>
      <c r="D27" s="120"/>
      <c r="E27" s="120"/>
      <c r="F27" s="120"/>
      <c r="G27" s="120"/>
    </row>
    <row r="28" spans="1:9" s="125" customFormat="1" x14ac:dyDescent="0.2">
      <c r="A28" s="413" t="s">
        <v>25</v>
      </c>
      <c r="B28" s="414"/>
      <c r="C28" s="208" t="s">
        <v>20</v>
      </c>
      <c r="D28" s="208" t="s">
        <v>21</v>
      </c>
      <c r="E28" s="208" t="s">
        <v>22</v>
      </c>
      <c r="F28" s="208" t="s">
        <v>23</v>
      </c>
      <c r="G28" s="208" t="s">
        <v>24</v>
      </c>
      <c r="H28" s="208" t="s">
        <v>75</v>
      </c>
      <c r="I28" s="208" t="s">
        <v>190</v>
      </c>
    </row>
    <row r="29" spans="1:9" s="125" customFormat="1" ht="15" customHeight="1" x14ac:dyDescent="0.2">
      <c r="A29" s="145" t="s">
        <v>31</v>
      </c>
      <c r="B29" s="146"/>
      <c r="C29" s="209">
        <v>250</v>
      </c>
      <c r="D29" s="210">
        <v>500</v>
      </c>
      <c r="E29" s="210">
        <v>1000</v>
      </c>
      <c r="F29" s="210">
        <v>2000</v>
      </c>
      <c r="G29" s="210">
        <v>5000</v>
      </c>
      <c r="H29" s="210">
        <v>10000</v>
      </c>
      <c r="I29" s="211">
        <v>20000</v>
      </c>
    </row>
    <row r="30" spans="1:9" s="125" customFormat="1" ht="15" customHeight="1" x14ac:dyDescent="0.2">
      <c r="A30" s="149" t="s">
        <v>30</v>
      </c>
      <c r="B30" s="150"/>
      <c r="C30" s="212">
        <v>500</v>
      </c>
      <c r="D30" s="213">
        <v>1000</v>
      </c>
      <c r="E30" s="213">
        <v>2000</v>
      </c>
      <c r="F30" s="213">
        <v>4000</v>
      </c>
      <c r="G30" s="213">
        <v>5000</v>
      </c>
      <c r="H30" s="213">
        <v>10000</v>
      </c>
      <c r="I30" s="214">
        <v>20000</v>
      </c>
    </row>
    <row r="31" spans="1:9" s="125" customFormat="1" x14ac:dyDescent="0.2">
      <c r="A31" s="415"/>
      <c r="B31" s="415"/>
      <c r="C31" s="412" t="s">
        <v>52</v>
      </c>
      <c r="D31" s="412"/>
      <c r="E31" s="412"/>
      <c r="F31" s="412"/>
      <c r="G31" s="412"/>
      <c r="H31" s="412"/>
      <c r="I31" s="412"/>
    </row>
    <row r="32" spans="1:9" s="125" customFormat="1" x14ac:dyDescent="0.2">
      <c r="A32" s="416" t="s">
        <v>157</v>
      </c>
      <c r="B32" s="417"/>
      <c r="C32" s="153">
        <f>+'Essential 1000'!H35</f>
        <v>1120.8322666666666</v>
      </c>
      <c r="D32" s="153">
        <f>+'Essential 1000'!I35</f>
        <v>985.14519999999993</v>
      </c>
      <c r="E32" s="153">
        <f>+'Essential 1000'!J35</f>
        <v>878.30426666666665</v>
      </c>
      <c r="F32" s="153">
        <f>+'Essential 1000'!K35</f>
        <v>812.52773333333334</v>
      </c>
      <c r="G32" s="153">
        <f>+'Essential 1000'!L35</f>
        <v>573.94999999999993</v>
      </c>
      <c r="H32" s="153">
        <f>+'Essential 1000'!M35</f>
        <v>532.15066666666667</v>
      </c>
      <c r="I32" s="153">
        <f>+'Essential 1000'!N35</f>
        <v>490.81066666666669</v>
      </c>
    </row>
    <row r="33" spans="1:9" s="125" customFormat="1" ht="15" customHeight="1" x14ac:dyDescent="0.2">
      <c r="A33" s="416" t="s">
        <v>158</v>
      </c>
      <c r="B33" s="417"/>
      <c r="C33" s="153">
        <f>+'Essential 1000'!H36</f>
        <v>1068.8322666666666</v>
      </c>
      <c r="D33" s="153">
        <f>+'Essential 1000'!I36</f>
        <v>933.14519999999993</v>
      </c>
      <c r="E33" s="153">
        <f>+'Essential 1000'!J36</f>
        <v>826.30426666666665</v>
      </c>
      <c r="F33" s="153">
        <f>+'Essential 1000'!K36</f>
        <v>760.52773333333334</v>
      </c>
      <c r="G33" s="153">
        <f>+'Essential 1000'!L36</f>
        <v>521.94999999999993</v>
      </c>
      <c r="H33" s="153">
        <f>+'Essential 1000'!M36</f>
        <v>480.15066666666667</v>
      </c>
      <c r="I33" s="153">
        <f>+'Essential 1000'!N36</f>
        <v>438.81066666666669</v>
      </c>
    </row>
    <row r="34" spans="1:9" s="125" customFormat="1" ht="15" customHeight="1" x14ac:dyDescent="0.2">
      <c r="A34" s="215"/>
      <c r="B34" s="215"/>
      <c r="C34" s="216"/>
      <c r="D34" s="216"/>
      <c r="E34" s="216"/>
      <c r="F34" s="216"/>
      <c r="G34" s="216"/>
      <c r="H34" s="216"/>
      <c r="I34" s="216"/>
    </row>
    <row r="35" spans="1:9" s="125" customFormat="1" ht="15" customHeight="1" x14ac:dyDescent="0.2">
      <c r="A35" s="143" t="s">
        <v>58</v>
      </c>
      <c r="B35" s="123"/>
      <c r="C35" s="124"/>
      <c r="D35" s="120"/>
      <c r="E35" s="120"/>
      <c r="F35" s="120"/>
      <c r="G35" s="120"/>
    </row>
    <row r="36" spans="1:9" s="125" customFormat="1" ht="15" customHeight="1" x14ac:dyDescent="0.2">
      <c r="A36" s="413" t="s">
        <v>25</v>
      </c>
      <c r="B36" s="414"/>
      <c r="C36" s="208" t="s">
        <v>20</v>
      </c>
      <c r="D36" s="208" t="s">
        <v>21</v>
      </c>
      <c r="E36" s="208" t="s">
        <v>22</v>
      </c>
      <c r="F36" s="208" t="s">
        <v>23</v>
      </c>
      <c r="G36" s="208" t="s">
        <v>24</v>
      </c>
      <c r="H36" s="208" t="s">
        <v>75</v>
      </c>
      <c r="I36" s="208" t="s">
        <v>190</v>
      </c>
    </row>
    <row r="37" spans="1:9" s="125" customFormat="1" ht="15" customHeight="1" x14ac:dyDescent="0.2">
      <c r="A37" s="145" t="s">
        <v>31</v>
      </c>
      <c r="B37" s="146"/>
      <c r="C37" s="209">
        <v>250</v>
      </c>
      <c r="D37" s="210">
        <v>500</v>
      </c>
      <c r="E37" s="210">
        <v>1000</v>
      </c>
      <c r="F37" s="210">
        <v>2000</v>
      </c>
      <c r="G37" s="210">
        <v>5000</v>
      </c>
      <c r="H37" s="210">
        <v>10000</v>
      </c>
      <c r="I37" s="211">
        <v>20000</v>
      </c>
    </row>
    <row r="38" spans="1:9" s="125" customFormat="1" ht="15" customHeight="1" x14ac:dyDescent="0.2">
      <c r="A38" s="149" t="s">
        <v>30</v>
      </c>
      <c r="B38" s="150"/>
      <c r="C38" s="212">
        <v>500</v>
      </c>
      <c r="D38" s="213">
        <v>1000</v>
      </c>
      <c r="E38" s="213">
        <v>2000</v>
      </c>
      <c r="F38" s="213">
        <v>4000</v>
      </c>
      <c r="G38" s="213">
        <v>5000</v>
      </c>
      <c r="H38" s="213">
        <v>10000</v>
      </c>
      <c r="I38" s="214">
        <v>20000</v>
      </c>
    </row>
    <row r="39" spans="1:9" x14ac:dyDescent="0.2">
      <c r="A39" s="415"/>
      <c r="B39" s="415"/>
      <c r="C39" s="412" t="s">
        <v>52</v>
      </c>
      <c r="D39" s="412"/>
      <c r="E39" s="412"/>
      <c r="F39" s="412"/>
      <c r="G39" s="412"/>
      <c r="H39" s="412"/>
      <c r="I39" s="412"/>
    </row>
    <row r="40" spans="1:9" x14ac:dyDescent="0.2">
      <c r="A40" s="416" t="s">
        <v>157</v>
      </c>
      <c r="B40" s="417"/>
      <c r="C40" s="153">
        <f>+'Essential 500'!H35</f>
        <v>937.46640000000002</v>
      </c>
      <c r="D40" s="154">
        <f>+'Essential 500'!I35</f>
        <v>822.44933333333336</v>
      </c>
      <c r="E40" s="154">
        <f>+'Essential 500'!J35</f>
        <v>755.11106666666672</v>
      </c>
      <c r="F40" s="154">
        <f>+'Essential 500'!K35</f>
        <v>699.16426666666666</v>
      </c>
      <c r="G40" s="154">
        <f>+'Essential 500'!L35</f>
        <v>518.37066666666669</v>
      </c>
      <c r="H40" s="154">
        <f>+'Essential 500'!M35</f>
        <v>473.17226666666664</v>
      </c>
      <c r="I40" s="154">
        <f>+'Essential 500'!N35</f>
        <v>360.72746666666666</v>
      </c>
    </row>
    <row r="41" spans="1:9" x14ac:dyDescent="0.2">
      <c r="A41" s="416" t="s">
        <v>158</v>
      </c>
      <c r="B41" s="417"/>
      <c r="C41" s="153">
        <f>+'Essential 500'!H36</f>
        <v>885.46640000000002</v>
      </c>
      <c r="D41" s="154">
        <f>+'Essential 500'!I36</f>
        <v>770.44933333333336</v>
      </c>
      <c r="E41" s="154">
        <f>+'Essential 500'!J36</f>
        <v>703.11106666666672</v>
      </c>
      <c r="F41" s="154">
        <f>+'Essential 500'!K36</f>
        <v>647.16426666666666</v>
      </c>
      <c r="G41" s="154">
        <f>+'Essential 500'!L36</f>
        <v>466.37066666666669</v>
      </c>
      <c r="H41" s="154">
        <f>+'Essential 500'!M36</f>
        <v>421.17226666666664</v>
      </c>
      <c r="I41" s="154">
        <f>+'Essential 500'!N36</f>
        <v>308.72746666666666</v>
      </c>
    </row>
    <row r="42" spans="1:9" x14ac:dyDescent="0.2">
      <c r="A42" s="138"/>
      <c r="B42" s="138"/>
      <c r="C42" s="106"/>
      <c r="D42" s="106"/>
      <c r="E42" s="106"/>
      <c r="F42" s="106"/>
      <c r="G42" s="106"/>
      <c r="H42" s="125"/>
      <c r="I42" s="125"/>
    </row>
    <row r="43" spans="1:9" x14ac:dyDescent="0.2">
      <c r="A43" s="155" t="s">
        <v>61</v>
      </c>
      <c r="B43" s="138"/>
      <c r="C43" s="106"/>
      <c r="D43" s="106"/>
      <c r="E43" s="106"/>
      <c r="F43" s="106"/>
      <c r="G43" s="106"/>
      <c r="H43" s="125"/>
      <c r="I43" s="125"/>
    </row>
    <row r="44" spans="1:9" x14ac:dyDescent="0.2">
      <c r="A44" s="413" t="s">
        <v>25</v>
      </c>
      <c r="B44" s="414"/>
      <c r="C44" s="144" t="s">
        <v>20</v>
      </c>
      <c r="D44" s="144" t="s">
        <v>21</v>
      </c>
      <c r="E44" s="144" t="s">
        <v>22</v>
      </c>
      <c r="F44" s="144" t="s">
        <v>23</v>
      </c>
      <c r="G44" s="144" t="s">
        <v>24</v>
      </c>
    </row>
    <row r="45" spans="1:9" ht="16.5" customHeight="1" x14ac:dyDescent="0.2">
      <c r="A45" s="93" t="s">
        <v>31</v>
      </c>
      <c r="B45" s="94"/>
      <c r="C45" s="126">
        <v>100</v>
      </c>
      <c r="D45" s="94">
        <v>200</v>
      </c>
      <c r="E45" s="94">
        <v>500</v>
      </c>
      <c r="F45" s="94">
        <v>1000</v>
      </c>
      <c r="G45" s="127">
        <v>2000</v>
      </c>
    </row>
    <row r="46" spans="1:9" ht="15.75" customHeight="1" x14ac:dyDescent="0.2">
      <c r="A46" s="98" t="s">
        <v>30</v>
      </c>
      <c r="B46" s="101"/>
      <c r="C46" s="156">
        <v>100</v>
      </c>
      <c r="D46" s="101">
        <v>200</v>
      </c>
      <c r="E46" s="101">
        <v>500</v>
      </c>
      <c r="F46" s="101">
        <v>1000</v>
      </c>
      <c r="G46" s="99">
        <v>2000</v>
      </c>
    </row>
    <row r="47" spans="1:9" x14ac:dyDescent="0.2">
      <c r="A47" s="425"/>
      <c r="B47" s="426"/>
      <c r="C47" s="418" t="s">
        <v>52</v>
      </c>
      <c r="D47" s="418"/>
      <c r="E47" s="418"/>
      <c r="F47" s="418"/>
      <c r="G47" s="418"/>
    </row>
    <row r="48" spans="1:9" ht="19.5" customHeight="1" x14ac:dyDescent="0.2">
      <c r="A48" s="416" t="s">
        <v>159</v>
      </c>
      <c r="B48" s="417"/>
      <c r="C48" s="154">
        <f>+'Essential 100'!H35</f>
        <v>1105.2149333333332</v>
      </c>
      <c r="D48" s="154">
        <f>+'Essential 100'!I35</f>
        <v>1083.9018666666668</v>
      </c>
      <c r="E48" s="154">
        <f>+'Essential 100'!J35</f>
        <v>1024.9234666666666</v>
      </c>
      <c r="F48" s="154">
        <f>+'Essential 100'!K35</f>
        <v>939.48746666666671</v>
      </c>
      <c r="G48" s="154">
        <f>+'Essential 100'!L35</f>
        <v>869.02573333333339</v>
      </c>
    </row>
    <row r="49" spans="1:9" ht="13.5" customHeight="1" thickBot="1" x14ac:dyDescent="0.25">
      <c r="A49" s="421" t="s">
        <v>160</v>
      </c>
      <c r="B49" s="422"/>
      <c r="C49" s="157">
        <f>+'Essential 100'!H36</f>
        <v>1053.2149333333332</v>
      </c>
      <c r="D49" s="157">
        <f>+'Essential 100'!I36</f>
        <v>1031.9018666666668</v>
      </c>
      <c r="E49" s="157">
        <f>+'Essential 100'!J36</f>
        <v>972.92346666666663</v>
      </c>
      <c r="F49" s="157">
        <f>+'Essential 100'!K36</f>
        <v>887.48746666666671</v>
      </c>
      <c r="G49" s="157">
        <f>+'Essential 100'!L36</f>
        <v>817.02573333333339</v>
      </c>
    </row>
    <row r="50" spans="1:9" ht="19.5" customHeight="1" x14ac:dyDescent="0.2">
      <c r="A50" s="419" t="s">
        <v>161</v>
      </c>
      <c r="B50" s="420"/>
      <c r="C50" s="158">
        <f>+'Essential 50'!H35</f>
        <v>888.8689333333333</v>
      </c>
      <c r="D50" s="158">
        <f>+'Essential 50'!I35</f>
        <v>871.87360000000001</v>
      </c>
      <c r="E50" s="158">
        <f>+'Essential 50'!J35</f>
        <v>825.02159999999992</v>
      </c>
      <c r="F50" s="158">
        <f>+'Essential 50'!K35</f>
        <v>757.59146666666663</v>
      </c>
      <c r="G50" s="158">
        <f>+'Essential 50'!L35</f>
        <v>701.46093333333329</v>
      </c>
    </row>
    <row r="51" spans="1:9" ht="19.5" customHeight="1" x14ac:dyDescent="0.2">
      <c r="A51" s="416" t="s">
        <v>162</v>
      </c>
      <c r="B51" s="417"/>
      <c r="C51" s="154">
        <f>+'Essential 50'!H36</f>
        <v>836.8689333333333</v>
      </c>
      <c r="D51" s="154">
        <f>+'Essential 50'!I36</f>
        <v>819.87360000000001</v>
      </c>
      <c r="E51" s="154">
        <f>+'Essential 50'!J36</f>
        <v>773.02159999999992</v>
      </c>
      <c r="F51" s="154">
        <f>+'Essential 50'!K36</f>
        <v>705.59146666666663</v>
      </c>
      <c r="G51" s="154">
        <f>+'Essential 50'!L36</f>
        <v>649.46093333333329</v>
      </c>
    </row>
    <row r="52" spans="1:9" ht="19.5" customHeight="1" x14ac:dyDescent="0.2">
      <c r="A52" s="138"/>
      <c r="B52" s="138"/>
      <c r="C52" s="105"/>
      <c r="D52" s="105"/>
      <c r="E52" s="105"/>
      <c r="F52" s="105"/>
      <c r="G52" s="105"/>
    </row>
    <row r="53" spans="1:9" ht="19.5" customHeight="1" x14ac:dyDescent="0.2">
      <c r="A53" s="138"/>
    </row>
    <row r="54" spans="1:9" ht="19.5" customHeight="1" x14ac:dyDescent="0.2">
      <c r="A54" s="138"/>
      <c r="B54" s="138"/>
      <c r="C54" s="105"/>
      <c r="D54" s="105"/>
      <c r="E54" s="105"/>
      <c r="F54" s="105"/>
      <c r="G54" s="105"/>
    </row>
    <row r="55" spans="1:9" ht="19.5" customHeight="1" x14ac:dyDescent="0.2">
      <c r="A55" s="141" t="s">
        <v>11</v>
      </c>
    </row>
    <row r="56" spans="1:9" ht="19.5" customHeight="1" x14ac:dyDescent="0.2">
      <c r="A56" s="142"/>
    </row>
    <row r="57" spans="1:9" s="92" customFormat="1" ht="19.5" customHeight="1" x14ac:dyDescent="0.2">
      <c r="A57" s="143" t="s">
        <v>193</v>
      </c>
      <c r="B57" s="123"/>
      <c r="C57" s="124"/>
      <c r="D57" s="120"/>
      <c r="E57" s="120"/>
      <c r="F57" s="120"/>
      <c r="G57" s="120"/>
      <c r="H57" s="125"/>
      <c r="I57" s="125"/>
    </row>
    <row r="58" spans="1:9" s="92" customFormat="1" x14ac:dyDescent="0.2">
      <c r="A58" s="413" t="s">
        <v>25</v>
      </c>
      <c r="B58" s="414"/>
      <c r="C58" s="208" t="s">
        <v>20</v>
      </c>
      <c r="D58" s="208" t="s">
        <v>21</v>
      </c>
      <c r="E58" s="208" t="s">
        <v>22</v>
      </c>
      <c r="F58" s="208" t="s">
        <v>23</v>
      </c>
      <c r="G58" s="208" t="s">
        <v>24</v>
      </c>
      <c r="H58" s="208" t="s">
        <v>75</v>
      </c>
      <c r="I58" s="208" t="s">
        <v>190</v>
      </c>
    </row>
    <row r="59" spans="1:9" s="92" customFormat="1" x14ac:dyDescent="0.2">
      <c r="A59" s="145" t="s">
        <v>31</v>
      </c>
      <c r="B59" s="146"/>
      <c r="C59" s="209">
        <v>250</v>
      </c>
      <c r="D59" s="210">
        <v>500</v>
      </c>
      <c r="E59" s="210">
        <v>1000</v>
      </c>
      <c r="F59" s="210">
        <v>2000</v>
      </c>
      <c r="G59" s="210">
        <v>5000</v>
      </c>
      <c r="H59" s="210">
        <v>10000</v>
      </c>
      <c r="I59" s="211">
        <v>20000</v>
      </c>
    </row>
    <row r="60" spans="1:9" s="107" customFormat="1" x14ac:dyDescent="0.15">
      <c r="A60" s="149" t="s">
        <v>30</v>
      </c>
      <c r="B60" s="150"/>
      <c r="C60" s="212">
        <v>500</v>
      </c>
      <c r="D60" s="213">
        <v>1000</v>
      </c>
      <c r="E60" s="213">
        <v>2000</v>
      </c>
      <c r="F60" s="213">
        <v>4000</v>
      </c>
      <c r="G60" s="213">
        <v>5000</v>
      </c>
      <c r="H60" s="213">
        <v>10000</v>
      </c>
      <c r="I60" s="214">
        <v>20000</v>
      </c>
    </row>
    <row r="61" spans="1:9" s="97" customFormat="1" x14ac:dyDescent="0.2">
      <c r="A61" s="415"/>
      <c r="B61" s="415"/>
      <c r="C61" s="412" t="s">
        <v>194</v>
      </c>
      <c r="D61" s="412"/>
      <c r="E61" s="412"/>
      <c r="F61" s="412"/>
      <c r="G61" s="412"/>
      <c r="H61" s="412"/>
      <c r="I61" s="412"/>
    </row>
    <row r="62" spans="1:9" s="97" customFormat="1" x14ac:dyDescent="0.15">
      <c r="A62" s="416" t="s">
        <v>157</v>
      </c>
      <c r="B62" s="417"/>
      <c r="C62" s="153">
        <f>+'Essential 1000'!H46</f>
        <v>12155.52</v>
      </c>
      <c r="D62" s="153">
        <f>+'Essential 1000'!I46</f>
        <v>10619.44</v>
      </c>
      <c r="E62" s="153">
        <f>+'Essential 1000'!J46</f>
        <v>9409.92</v>
      </c>
      <c r="F62" s="153">
        <f>+'Essential 1000'!K46</f>
        <v>8665.2800000000007</v>
      </c>
      <c r="G62" s="153">
        <f>+'Essential 1000'!L46</f>
        <v>5964.4000000000005</v>
      </c>
      <c r="H62" s="153">
        <f>+'Essential 1000'!M46</f>
        <v>5491.2</v>
      </c>
      <c r="I62" s="153">
        <f>+'Essential 1000'!N46</f>
        <v>5023.2</v>
      </c>
    </row>
    <row r="63" spans="1:9" s="217" customFormat="1" x14ac:dyDescent="0.15">
      <c r="A63" s="215"/>
      <c r="B63" s="215"/>
      <c r="C63" s="216"/>
      <c r="D63" s="216"/>
      <c r="E63" s="216"/>
      <c r="F63" s="216"/>
      <c r="G63" s="216"/>
      <c r="H63" s="216"/>
      <c r="I63" s="216"/>
    </row>
    <row r="64" spans="1:9" s="97" customFormat="1" x14ac:dyDescent="0.2">
      <c r="A64" s="143" t="s">
        <v>58</v>
      </c>
      <c r="B64" s="112"/>
      <c r="C64" s="112"/>
      <c r="D64" s="112"/>
      <c r="E64" s="112"/>
      <c r="F64" s="112"/>
      <c r="G64" s="112"/>
      <c r="H64" s="112"/>
      <c r="I64" s="112"/>
    </row>
    <row r="65" spans="1:9" s="97" customFormat="1" x14ac:dyDescent="0.2">
      <c r="A65" s="413" t="s">
        <v>25</v>
      </c>
      <c r="B65" s="414"/>
      <c r="C65" s="208" t="s">
        <v>20</v>
      </c>
      <c r="D65" s="208" t="s">
        <v>21</v>
      </c>
      <c r="E65" s="208" t="s">
        <v>22</v>
      </c>
      <c r="F65" s="208" t="s">
        <v>23</v>
      </c>
      <c r="G65" s="208" t="s">
        <v>24</v>
      </c>
      <c r="H65" s="208" t="s">
        <v>75</v>
      </c>
      <c r="I65" s="208" t="s">
        <v>190</v>
      </c>
    </row>
    <row r="66" spans="1:9" x14ac:dyDescent="0.2">
      <c r="A66" s="145" t="s">
        <v>31</v>
      </c>
      <c r="B66" s="146"/>
      <c r="C66" s="209">
        <v>250</v>
      </c>
      <c r="D66" s="210">
        <v>500</v>
      </c>
      <c r="E66" s="210">
        <v>1000</v>
      </c>
      <c r="F66" s="210">
        <v>2000</v>
      </c>
      <c r="G66" s="210">
        <v>5000</v>
      </c>
      <c r="H66" s="210">
        <v>10000</v>
      </c>
      <c r="I66" s="211">
        <v>20000</v>
      </c>
    </row>
    <row r="67" spans="1:9" x14ac:dyDescent="0.2">
      <c r="A67" s="149" t="s">
        <v>30</v>
      </c>
      <c r="B67" s="152"/>
      <c r="C67" s="212">
        <v>500</v>
      </c>
      <c r="D67" s="213">
        <v>1000</v>
      </c>
      <c r="E67" s="213">
        <v>2000</v>
      </c>
      <c r="F67" s="213">
        <v>4000</v>
      </c>
      <c r="G67" s="213">
        <v>5000</v>
      </c>
      <c r="H67" s="213">
        <v>10000</v>
      </c>
      <c r="I67" s="214">
        <v>20000</v>
      </c>
    </row>
    <row r="68" spans="1:9" x14ac:dyDescent="0.2">
      <c r="A68" s="400"/>
      <c r="B68" s="400"/>
      <c r="C68" s="412" t="s">
        <v>11</v>
      </c>
      <c r="D68" s="412"/>
      <c r="E68" s="412"/>
      <c r="F68" s="412"/>
      <c r="G68" s="412"/>
      <c r="H68" s="412"/>
      <c r="I68" s="412"/>
    </row>
    <row r="69" spans="1:9" x14ac:dyDescent="0.2">
      <c r="A69" s="416" t="s">
        <v>58</v>
      </c>
      <c r="B69" s="417"/>
      <c r="C69" s="154">
        <f>+'Essential 500'!H46</f>
        <v>10079.679999999998</v>
      </c>
      <c r="D69" s="154">
        <f>+'Essential 500'!I46</f>
        <v>8777.6</v>
      </c>
      <c r="E69" s="154">
        <f>+'Essential 500'!J46</f>
        <v>8015.28</v>
      </c>
      <c r="F69" s="154">
        <f>+'Essential 500'!K46</f>
        <v>7381.92</v>
      </c>
      <c r="G69" s="154">
        <f>+'Essential 500'!L46</f>
        <v>5335.2</v>
      </c>
      <c r="H69" s="154">
        <f>+'Essential 500'!M46</f>
        <v>4823.5199999999995</v>
      </c>
      <c r="I69" s="154">
        <f>+'Essential 500'!N46</f>
        <v>3550.56</v>
      </c>
    </row>
    <row r="70" spans="1:9" x14ac:dyDescent="0.2">
      <c r="A70" s="159"/>
    </row>
    <row r="71" spans="1:9" x14ac:dyDescent="0.2">
      <c r="A71" s="155" t="s">
        <v>61</v>
      </c>
    </row>
    <row r="72" spans="1:9" x14ac:dyDescent="0.2">
      <c r="A72" s="413" t="s">
        <v>25</v>
      </c>
      <c r="B72" s="414"/>
      <c r="C72" s="144" t="s">
        <v>20</v>
      </c>
      <c r="D72" s="144" t="s">
        <v>21</v>
      </c>
      <c r="E72" s="144" t="s">
        <v>22</v>
      </c>
      <c r="F72" s="144" t="s">
        <v>23</v>
      </c>
      <c r="G72" s="144" t="s">
        <v>24</v>
      </c>
      <c r="H72" s="92"/>
      <c r="I72" s="92"/>
    </row>
    <row r="73" spans="1:9" x14ac:dyDescent="0.2">
      <c r="A73" s="145" t="s">
        <v>31</v>
      </c>
      <c r="B73" s="146"/>
      <c r="C73" s="147">
        <v>100</v>
      </c>
      <c r="D73" s="146">
        <v>200</v>
      </c>
      <c r="E73" s="146">
        <v>500</v>
      </c>
      <c r="F73" s="146">
        <v>1000</v>
      </c>
      <c r="G73" s="148">
        <v>2000</v>
      </c>
      <c r="H73" s="92"/>
      <c r="I73" s="92"/>
    </row>
    <row r="74" spans="1:9" x14ac:dyDescent="0.2">
      <c r="A74" s="149" t="s">
        <v>30</v>
      </c>
      <c r="B74" s="150"/>
      <c r="C74" s="151">
        <v>100</v>
      </c>
      <c r="D74" s="150">
        <v>200</v>
      </c>
      <c r="E74" s="150">
        <v>500</v>
      </c>
      <c r="F74" s="150">
        <v>1000</v>
      </c>
      <c r="G74" s="152">
        <v>2000</v>
      </c>
      <c r="H74" s="92"/>
      <c r="I74" s="92"/>
    </row>
    <row r="75" spans="1:9" x14ac:dyDescent="0.2">
      <c r="A75" s="435"/>
      <c r="B75" s="435"/>
      <c r="C75" s="418" t="s">
        <v>11</v>
      </c>
      <c r="D75" s="418"/>
      <c r="E75" s="418"/>
      <c r="F75" s="418"/>
      <c r="G75" s="418"/>
      <c r="H75" s="107"/>
      <c r="I75" s="107"/>
    </row>
    <row r="76" spans="1:9" x14ac:dyDescent="0.2">
      <c r="A76" s="416" t="s">
        <v>59</v>
      </c>
      <c r="B76" s="417"/>
      <c r="C76" s="154">
        <f>+'Essential 100'!H46</f>
        <v>11978.72</v>
      </c>
      <c r="D76" s="154">
        <f>+'Essential 100'!I46</f>
        <v>11737.44</v>
      </c>
      <c r="E76" s="154">
        <f>+'Essential 100'!J46</f>
        <v>11069.76</v>
      </c>
      <c r="F76" s="154">
        <f>+'Essential 100'!K46</f>
        <v>10102.56</v>
      </c>
      <c r="G76" s="154">
        <f>+'Essential 100'!L46</f>
        <v>9304.880000000001</v>
      </c>
      <c r="H76" s="97"/>
      <c r="I76" s="97"/>
    </row>
    <row r="77" spans="1:9" x14ac:dyDescent="0.2">
      <c r="A77" s="416" t="s">
        <v>60</v>
      </c>
      <c r="B77" s="417"/>
      <c r="C77" s="154">
        <f>+'Essential 50'!H46</f>
        <v>9529.52</v>
      </c>
      <c r="D77" s="154">
        <f>+'Essential 50'!I46</f>
        <v>9337.119999999999</v>
      </c>
      <c r="E77" s="154">
        <f>+'Essential 50'!J46</f>
        <v>8806.7199999999993</v>
      </c>
      <c r="F77" s="154">
        <f>+'Essential 50'!K46</f>
        <v>8043.36</v>
      </c>
      <c r="G77" s="154">
        <f>+'Essential 50'!L46</f>
        <v>7407.92</v>
      </c>
      <c r="H77" s="97"/>
      <c r="I77" s="97"/>
    </row>
    <row r="78" spans="1:9" x14ac:dyDescent="0.2">
      <c r="A78" s="138"/>
      <c r="B78" s="138"/>
      <c r="C78" s="105"/>
      <c r="D78" s="105"/>
      <c r="E78" s="105"/>
      <c r="F78" s="105"/>
      <c r="G78" s="105"/>
      <c r="H78" s="97"/>
      <c r="I78" s="97"/>
    </row>
    <row r="79" spans="1:9" x14ac:dyDescent="0.2">
      <c r="A79" s="141" t="s">
        <v>62</v>
      </c>
      <c r="B79" s="123"/>
      <c r="C79" s="124"/>
      <c r="D79" s="120"/>
      <c r="E79" s="120"/>
      <c r="F79" s="120"/>
      <c r="G79" s="120"/>
      <c r="H79" s="97"/>
      <c r="I79" s="97"/>
    </row>
    <row r="80" spans="1:9" x14ac:dyDescent="0.2">
      <c r="A80" s="76"/>
      <c r="B80" s="123"/>
      <c r="C80" s="124"/>
      <c r="D80" s="120"/>
      <c r="E80" s="120"/>
      <c r="F80" s="120"/>
      <c r="G80" s="120"/>
      <c r="H80" s="97"/>
      <c r="I80" s="97"/>
    </row>
    <row r="81" spans="1:9" x14ac:dyDescent="0.2">
      <c r="A81" s="143" t="s">
        <v>193</v>
      </c>
      <c r="B81" s="123"/>
      <c r="C81" s="124"/>
      <c r="D81" s="120"/>
      <c r="E81" s="120"/>
      <c r="F81" s="120"/>
      <c r="G81" s="120"/>
      <c r="H81" s="125"/>
      <c r="I81" s="125"/>
    </row>
    <row r="82" spans="1:9" x14ac:dyDescent="0.2">
      <c r="A82" s="413" t="s">
        <v>25</v>
      </c>
      <c r="B82" s="414"/>
      <c r="C82" s="208" t="s">
        <v>20</v>
      </c>
      <c r="D82" s="208" t="s">
        <v>21</v>
      </c>
      <c r="E82" s="208" t="s">
        <v>22</v>
      </c>
      <c r="F82" s="208" t="s">
        <v>23</v>
      </c>
      <c r="G82" s="208" t="s">
        <v>24</v>
      </c>
      <c r="H82" s="208" t="s">
        <v>75</v>
      </c>
      <c r="I82" s="208" t="s">
        <v>190</v>
      </c>
    </row>
    <row r="83" spans="1:9" x14ac:dyDescent="0.2">
      <c r="A83" s="145" t="s">
        <v>31</v>
      </c>
      <c r="B83" s="146"/>
      <c r="C83" s="209">
        <v>250</v>
      </c>
      <c r="D83" s="210">
        <v>500</v>
      </c>
      <c r="E83" s="210">
        <v>1000</v>
      </c>
      <c r="F83" s="210">
        <v>2000</v>
      </c>
      <c r="G83" s="210">
        <v>5000</v>
      </c>
      <c r="H83" s="210">
        <v>10000</v>
      </c>
      <c r="I83" s="211">
        <v>20000</v>
      </c>
    </row>
    <row r="84" spans="1:9" x14ac:dyDescent="0.2">
      <c r="A84" s="149" t="s">
        <v>30</v>
      </c>
      <c r="B84" s="150"/>
      <c r="C84" s="212">
        <v>500</v>
      </c>
      <c r="D84" s="213">
        <v>1000</v>
      </c>
      <c r="E84" s="213">
        <v>2000</v>
      </c>
      <c r="F84" s="213">
        <v>4000</v>
      </c>
      <c r="G84" s="213">
        <v>5000</v>
      </c>
      <c r="H84" s="213">
        <v>10000</v>
      </c>
      <c r="I84" s="214">
        <v>20000</v>
      </c>
    </row>
    <row r="85" spans="1:9" x14ac:dyDescent="0.2">
      <c r="A85" s="415"/>
      <c r="B85" s="415"/>
      <c r="C85" s="412" t="s">
        <v>52</v>
      </c>
      <c r="D85" s="412"/>
      <c r="E85" s="412"/>
      <c r="F85" s="412"/>
      <c r="G85" s="412"/>
      <c r="H85" s="412"/>
      <c r="I85" s="412"/>
    </row>
    <row r="86" spans="1:9" x14ac:dyDescent="0.2">
      <c r="A86" s="416" t="s">
        <v>157</v>
      </c>
      <c r="B86" s="417"/>
      <c r="C86" s="153">
        <f>+'Essential 1000'!H56</f>
        <v>6284.3768</v>
      </c>
      <c r="D86" s="153">
        <f>+'Essential 1000'!I56</f>
        <v>5493.2956000000004</v>
      </c>
      <c r="E86" s="153">
        <f>+'Essential 1000'!J56</f>
        <v>4870.3927999999996</v>
      </c>
      <c r="F86" s="153">
        <f>+'Essential 1000'!K56</f>
        <v>4486.9031999999997</v>
      </c>
      <c r="G86" s="153">
        <f>+'Essential 1000'!L56</f>
        <v>3095.9500000000003</v>
      </c>
      <c r="H86" s="153">
        <f>+'Essential 1000'!M56</f>
        <v>2852.2520000000004</v>
      </c>
      <c r="I86" s="153">
        <f>+'Essential 1000'!N56</f>
        <v>2611.2320000000004</v>
      </c>
    </row>
    <row r="87" spans="1:9" x14ac:dyDescent="0.2">
      <c r="A87" s="416" t="s">
        <v>163</v>
      </c>
      <c r="B87" s="417"/>
      <c r="C87" s="153">
        <f>+'Essential 1000'!H57</f>
        <v>6232.3768</v>
      </c>
      <c r="D87" s="153">
        <f>+'Essential 1000'!I57</f>
        <v>5441.2956000000004</v>
      </c>
      <c r="E87" s="153">
        <f>+'Essential 1000'!J57</f>
        <v>4818.3927999999996</v>
      </c>
      <c r="F87" s="153">
        <f>+'Essential 1000'!K57</f>
        <v>4434.9031999999997</v>
      </c>
      <c r="G87" s="153">
        <f>+'Essential 1000'!L57</f>
        <v>3043.9500000000003</v>
      </c>
      <c r="H87" s="153">
        <f>+'Essential 1000'!M57</f>
        <v>2800.2520000000004</v>
      </c>
      <c r="I87" s="153">
        <f>+'Essential 1000'!N57</f>
        <v>2559.2320000000004</v>
      </c>
    </row>
    <row r="88" spans="1:9" x14ac:dyDescent="0.2">
      <c r="A88" s="142"/>
      <c r="B88" s="123"/>
      <c r="C88" s="124"/>
      <c r="D88" s="120"/>
      <c r="E88" s="120"/>
      <c r="F88" s="120"/>
      <c r="G88" s="120"/>
      <c r="H88" s="97"/>
      <c r="I88" s="97"/>
    </row>
    <row r="89" spans="1:9" x14ac:dyDescent="0.2">
      <c r="A89" s="143" t="s">
        <v>58</v>
      </c>
      <c r="B89" s="123"/>
      <c r="C89" s="124"/>
      <c r="D89" s="120"/>
      <c r="E89" s="120"/>
      <c r="F89" s="120"/>
      <c r="G89" s="120"/>
      <c r="H89" s="97"/>
      <c r="I89" s="97"/>
    </row>
    <row r="90" spans="1:9" x14ac:dyDescent="0.2">
      <c r="A90" s="413" t="s">
        <v>25</v>
      </c>
      <c r="B90" s="414"/>
      <c r="C90" s="208" t="s">
        <v>20</v>
      </c>
      <c r="D90" s="208" t="s">
        <v>21</v>
      </c>
      <c r="E90" s="208" t="s">
        <v>22</v>
      </c>
      <c r="F90" s="208" t="s">
        <v>23</v>
      </c>
      <c r="G90" s="208" t="s">
        <v>24</v>
      </c>
      <c r="H90" s="208" t="s">
        <v>75</v>
      </c>
      <c r="I90" s="208" t="s">
        <v>190</v>
      </c>
    </row>
    <row r="91" spans="1:9" x14ac:dyDescent="0.2">
      <c r="A91" s="145" t="s">
        <v>31</v>
      </c>
      <c r="B91" s="146"/>
      <c r="C91" s="209">
        <v>250</v>
      </c>
      <c r="D91" s="210">
        <v>500</v>
      </c>
      <c r="E91" s="210">
        <v>1000</v>
      </c>
      <c r="F91" s="210">
        <v>2000</v>
      </c>
      <c r="G91" s="210">
        <v>5000</v>
      </c>
      <c r="H91" s="210">
        <v>10000</v>
      </c>
      <c r="I91" s="211">
        <v>20000</v>
      </c>
    </row>
    <row r="92" spans="1:9" x14ac:dyDescent="0.2">
      <c r="A92" s="149" t="s">
        <v>30</v>
      </c>
      <c r="B92" s="150"/>
      <c r="C92" s="212">
        <v>500</v>
      </c>
      <c r="D92" s="213">
        <v>1000</v>
      </c>
      <c r="E92" s="213">
        <v>2000</v>
      </c>
      <c r="F92" s="213">
        <v>4000</v>
      </c>
      <c r="G92" s="213">
        <v>5000</v>
      </c>
      <c r="H92" s="213">
        <v>10000</v>
      </c>
      <c r="I92" s="214">
        <v>20000</v>
      </c>
    </row>
    <row r="93" spans="1:9" x14ac:dyDescent="0.2">
      <c r="A93" s="415"/>
      <c r="B93" s="415"/>
      <c r="C93" s="412" t="s">
        <v>62</v>
      </c>
      <c r="D93" s="412"/>
      <c r="E93" s="412"/>
      <c r="F93" s="412"/>
      <c r="G93" s="412"/>
      <c r="H93" s="412"/>
      <c r="I93" s="412"/>
    </row>
    <row r="94" spans="1:9" x14ac:dyDescent="0.2">
      <c r="A94" s="416" t="s">
        <v>157</v>
      </c>
      <c r="B94" s="417"/>
      <c r="C94" s="153">
        <f>+'Essential 500'!H56</f>
        <v>5215.3192000000008</v>
      </c>
      <c r="D94" s="153">
        <f>+'Essential 500'!I56</f>
        <v>4544.7480000000005</v>
      </c>
      <c r="E94" s="153">
        <f>+'Essential 500'!J56</f>
        <v>4152.1531999999997</v>
      </c>
      <c r="F94" s="153">
        <f>+'Essential 500'!K56</f>
        <v>3825.9728</v>
      </c>
      <c r="G94" s="153">
        <f>+'Essential 500'!L56</f>
        <v>2771.9120000000003</v>
      </c>
      <c r="H94" s="153">
        <f>+'Essential 500'!M56</f>
        <v>2509.3968</v>
      </c>
      <c r="I94" s="153">
        <f>+'Essential 500'!N56</f>
        <v>1854.8224</v>
      </c>
    </row>
    <row r="95" spans="1:9" x14ac:dyDescent="0.2">
      <c r="A95" s="416" t="s">
        <v>163</v>
      </c>
      <c r="B95" s="417"/>
      <c r="C95" s="153">
        <f>+'Essential 500'!H57</f>
        <v>5163.3192000000008</v>
      </c>
      <c r="D95" s="153">
        <f>+'Essential 500'!I57</f>
        <v>4492.7480000000005</v>
      </c>
      <c r="E95" s="153">
        <f>+'Essential 500'!J57</f>
        <v>4100.1531999999997</v>
      </c>
      <c r="F95" s="153">
        <f>+'Essential 500'!K57</f>
        <v>3773.9728</v>
      </c>
      <c r="G95" s="153">
        <f>+'Essential 500'!L57</f>
        <v>2719.9120000000003</v>
      </c>
      <c r="H95" s="153">
        <f>+'Essential 500'!M57</f>
        <v>2456.3968</v>
      </c>
      <c r="I95" s="153">
        <f>+'Essential 500'!N57</f>
        <v>1800.8224</v>
      </c>
    </row>
    <row r="96" spans="1:9" x14ac:dyDescent="0.2">
      <c r="A96" s="138"/>
      <c r="B96" s="138"/>
      <c r="C96" s="106"/>
      <c r="D96" s="106"/>
      <c r="E96" s="106"/>
      <c r="F96" s="106"/>
      <c r="G96" s="106"/>
    </row>
    <row r="97" spans="1:9" x14ac:dyDescent="0.2">
      <c r="A97" s="155" t="s">
        <v>61</v>
      </c>
      <c r="B97" s="138"/>
      <c r="C97" s="106"/>
      <c r="D97" s="106"/>
      <c r="E97" s="106"/>
      <c r="F97" s="106"/>
      <c r="G97" s="106"/>
    </row>
    <row r="98" spans="1:9" x14ac:dyDescent="0.2">
      <c r="A98" s="413" t="s">
        <v>25</v>
      </c>
      <c r="B98" s="414"/>
      <c r="C98" s="144" t="s">
        <v>20</v>
      </c>
      <c r="D98" s="144" t="s">
        <v>21</v>
      </c>
      <c r="E98" s="144" t="s">
        <v>22</v>
      </c>
      <c r="F98" s="144" t="s">
        <v>23</v>
      </c>
      <c r="G98" s="144" t="s">
        <v>24</v>
      </c>
    </row>
    <row r="99" spans="1:9" x14ac:dyDescent="0.2">
      <c r="A99" s="93" t="s">
        <v>31</v>
      </c>
      <c r="B99" s="94"/>
      <c r="C99" s="126">
        <v>100</v>
      </c>
      <c r="D99" s="94">
        <v>200</v>
      </c>
      <c r="E99" s="94">
        <v>500</v>
      </c>
      <c r="F99" s="94">
        <v>1000</v>
      </c>
      <c r="G99" s="127">
        <v>2000</v>
      </c>
    </row>
    <row r="100" spans="1:9" x14ac:dyDescent="0.2">
      <c r="A100" s="98" t="s">
        <v>30</v>
      </c>
      <c r="B100" s="101"/>
      <c r="C100" s="156">
        <v>100</v>
      </c>
      <c r="D100" s="101">
        <v>200</v>
      </c>
      <c r="E100" s="101">
        <v>500</v>
      </c>
      <c r="F100" s="101">
        <v>1000</v>
      </c>
      <c r="G100" s="99">
        <v>2000</v>
      </c>
    </row>
    <row r="101" spans="1:9" x14ac:dyDescent="0.2">
      <c r="A101" s="425"/>
      <c r="B101" s="426"/>
      <c r="C101" s="418" t="s">
        <v>52</v>
      </c>
      <c r="D101" s="418"/>
      <c r="E101" s="418"/>
      <c r="F101" s="418"/>
      <c r="G101" s="418"/>
    </row>
    <row r="102" spans="1:9" x14ac:dyDescent="0.2">
      <c r="A102" s="416" t="s">
        <v>164</v>
      </c>
      <c r="B102" s="417"/>
      <c r="C102" s="154">
        <f>+'Essential 100'!H56</f>
        <v>6193.3247999999994</v>
      </c>
      <c r="D102" s="154">
        <f>+'Essential 100'!I56</f>
        <v>6069.0656000000008</v>
      </c>
      <c r="E102" s="154">
        <f>+'Essential 100'!J56</f>
        <v>5725.2104000000008</v>
      </c>
      <c r="F102" s="154">
        <f>+'Essential 100'!K56</f>
        <v>5227.1024000000007</v>
      </c>
      <c r="G102" s="154">
        <f>+'Essential 100'!L56</f>
        <v>4816.2972</v>
      </c>
    </row>
    <row r="103" spans="1:9" ht="41" customHeight="1" thickBot="1" x14ac:dyDescent="0.25">
      <c r="A103" s="421" t="s">
        <v>169</v>
      </c>
      <c r="B103" s="422"/>
      <c r="C103" s="157">
        <f>+'Essential 100'!H57</f>
        <v>6141.3247999999994</v>
      </c>
      <c r="D103" s="157">
        <f>+'Essential 100'!I57</f>
        <v>6017.0656000000008</v>
      </c>
      <c r="E103" s="157">
        <f>+'Essential 100'!J57</f>
        <v>5673.2104000000008</v>
      </c>
      <c r="F103" s="157">
        <f>+'Essential 100'!K57</f>
        <v>5175.1024000000007</v>
      </c>
      <c r="G103" s="157">
        <f>+'Essential 100'!L57</f>
        <v>4764.2972</v>
      </c>
    </row>
    <row r="104" spans="1:9" ht="41" customHeight="1" x14ac:dyDescent="0.2">
      <c r="A104" s="419" t="s">
        <v>165</v>
      </c>
      <c r="B104" s="420"/>
      <c r="C104" s="158">
        <f>+'Essential 50'!H56</f>
        <v>4931.9868000000006</v>
      </c>
      <c r="D104" s="158">
        <f>+'Essential 50'!I56</f>
        <v>4832.9008000000003</v>
      </c>
      <c r="E104" s="158">
        <f>+'Essential 50'!J56</f>
        <v>4559.7447999999995</v>
      </c>
      <c r="F104" s="158">
        <f>+'Essential 50'!K56</f>
        <v>4166.6143999999995</v>
      </c>
      <c r="G104" s="158">
        <f>+'Essential 50'!L56</f>
        <v>3839.3627999999999</v>
      </c>
    </row>
    <row r="105" spans="1:9" s="92" customFormat="1" ht="20" customHeight="1" x14ac:dyDescent="0.2">
      <c r="A105" s="416" t="s">
        <v>166</v>
      </c>
      <c r="B105" s="417"/>
      <c r="C105" s="154">
        <f>+'Essential 50'!H57</f>
        <v>4879.9868000000006</v>
      </c>
      <c r="D105" s="154">
        <f>+'Essential 50'!I57</f>
        <v>4780.9008000000003</v>
      </c>
      <c r="E105" s="154">
        <f>+'Essential 50'!J57</f>
        <v>4507.7447999999995</v>
      </c>
      <c r="F105" s="154">
        <f>+'Essential 50'!K57</f>
        <v>4114.6143999999995</v>
      </c>
      <c r="G105" s="154">
        <f>+'Essential 50'!L57</f>
        <v>3787.3627999999999</v>
      </c>
      <c r="H105" s="112"/>
      <c r="I105" s="112"/>
    </row>
    <row r="106" spans="1:9" s="107" customFormat="1" ht="20" customHeight="1" x14ac:dyDescent="0.2">
      <c r="A106" s="138"/>
      <c r="B106" s="138"/>
      <c r="C106" s="105"/>
      <c r="D106" s="105"/>
      <c r="E106" s="105"/>
      <c r="F106" s="105"/>
      <c r="G106" s="105"/>
      <c r="H106" s="112"/>
      <c r="I106" s="112"/>
    </row>
    <row r="107" spans="1:9" s="97" customFormat="1" ht="20" customHeight="1" x14ac:dyDescent="0.2">
      <c r="A107" s="138"/>
      <c r="B107" s="112"/>
      <c r="C107" s="112"/>
      <c r="D107" s="112"/>
      <c r="E107" s="112"/>
      <c r="F107" s="112"/>
      <c r="G107" s="112"/>
      <c r="H107" s="112"/>
      <c r="I107" s="112"/>
    </row>
    <row r="109" spans="1:9" x14ac:dyDescent="0.2">
      <c r="A109" s="141" t="s">
        <v>64</v>
      </c>
      <c r="B109" s="123"/>
      <c r="C109" s="124"/>
      <c r="D109" s="120"/>
      <c r="E109" s="120"/>
      <c r="F109" s="120"/>
      <c r="G109" s="120"/>
    </row>
    <row r="110" spans="1:9" ht="17.25" customHeight="1" x14ac:dyDescent="0.2">
      <c r="A110" s="76"/>
      <c r="B110" s="123"/>
      <c r="C110" s="124"/>
      <c r="D110" s="120"/>
      <c r="E110" s="120"/>
      <c r="F110" s="120"/>
      <c r="G110" s="120"/>
      <c r="H110" s="97"/>
      <c r="I110" s="97"/>
    </row>
    <row r="111" spans="1:9" x14ac:dyDescent="0.2">
      <c r="A111" s="143" t="s">
        <v>193</v>
      </c>
      <c r="B111" s="123"/>
      <c r="C111" s="124"/>
      <c r="D111" s="120"/>
      <c r="E111" s="120"/>
      <c r="F111" s="120"/>
      <c r="G111" s="120"/>
      <c r="H111" s="125"/>
      <c r="I111" s="125"/>
    </row>
    <row r="112" spans="1:9" x14ac:dyDescent="0.2">
      <c r="A112" s="413" t="s">
        <v>25</v>
      </c>
      <c r="B112" s="414"/>
      <c r="C112" s="208" t="s">
        <v>20</v>
      </c>
      <c r="D112" s="208" t="s">
        <v>21</v>
      </c>
      <c r="E112" s="208" t="s">
        <v>22</v>
      </c>
      <c r="F112" s="208" t="s">
        <v>23</v>
      </c>
      <c r="G112" s="208" t="s">
        <v>24</v>
      </c>
      <c r="H112" s="208" t="s">
        <v>75</v>
      </c>
      <c r="I112" s="208" t="s">
        <v>190</v>
      </c>
    </row>
    <row r="113" spans="1:9" x14ac:dyDescent="0.2">
      <c r="A113" s="145" t="s">
        <v>31</v>
      </c>
      <c r="B113" s="146"/>
      <c r="C113" s="209">
        <v>250</v>
      </c>
      <c r="D113" s="210">
        <v>500</v>
      </c>
      <c r="E113" s="210">
        <v>1000</v>
      </c>
      <c r="F113" s="210">
        <v>2000</v>
      </c>
      <c r="G113" s="210">
        <v>5000</v>
      </c>
      <c r="H113" s="210">
        <v>10000</v>
      </c>
      <c r="I113" s="211">
        <v>20000</v>
      </c>
    </row>
    <row r="114" spans="1:9" x14ac:dyDescent="0.2">
      <c r="A114" s="149" t="s">
        <v>30</v>
      </c>
      <c r="B114" s="150"/>
      <c r="C114" s="212">
        <v>500</v>
      </c>
      <c r="D114" s="213">
        <v>1000</v>
      </c>
      <c r="E114" s="213">
        <v>2000</v>
      </c>
      <c r="F114" s="213">
        <v>4000</v>
      </c>
      <c r="G114" s="213">
        <v>5000</v>
      </c>
      <c r="H114" s="213">
        <v>10000</v>
      </c>
      <c r="I114" s="214">
        <v>20000</v>
      </c>
    </row>
    <row r="115" spans="1:9" x14ac:dyDescent="0.2">
      <c r="A115" s="415"/>
      <c r="B115" s="415"/>
      <c r="C115" s="412" t="s">
        <v>52</v>
      </c>
      <c r="D115" s="412"/>
      <c r="E115" s="412"/>
      <c r="F115" s="412"/>
      <c r="G115" s="412"/>
      <c r="H115" s="412"/>
      <c r="I115" s="412"/>
    </row>
    <row r="116" spans="1:9" x14ac:dyDescent="0.2">
      <c r="A116" s="416" t="s">
        <v>157</v>
      </c>
      <c r="B116" s="417"/>
      <c r="C116" s="153">
        <f>+'Essential 1000'!H67</f>
        <v>3213.3425999999999</v>
      </c>
      <c r="D116" s="153">
        <f>+'Essential 1000'!I67</f>
        <v>2812.0416999999998</v>
      </c>
      <c r="E116" s="153">
        <f>+'Essential 1000'!J67</f>
        <v>2496.0545999999999</v>
      </c>
      <c r="F116" s="153">
        <f>+'Essential 1000'!K67</f>
        <v>2301.5173999999997</v>
      </c>
      <c r="G116" s="153">
        <f>+'Essential 1000'!L67</f>
        <v>1595.9125000000001</v>
      </c>
      <c r="H116" s="153">
        <f>+'Essential 1000'!M67</f>
        <v>1472.289</v>
      </c>
      <c r="I116" s="153">
        <f>+'Essential 1000'!N67</f>
        <v>1350.0240000000001</v>
      </c>
    </row>
    <row r="117" spans="1:9" x14ac:dyDescent="0.2">
      <c r="A117" s="416" t="s">
        <v>167</v>
      </c>
      <c r="B117" s="417"/>
      <c r="C117" s="153">
        <f>+'Essential 1000'!H68</f>
        <v>3161.3425999999999</v>
      </c>
      <c r="D117" s="153">
        <f>+'Essential 1000'!I68</f>
        <v>2760.0416999999998</v>
      </c>
      <c r="E117" s="153">
        <f>+'Essential 1000'!J68</f>
        <v>2444.0545999999999</v>
      </c>
      <c r="F117" s="153">
        <f>+'Essential 1000'!K68</f>
        <v>2249.5173999999997</v>
      </c>
      <c r="G117" s="153">
        <f>+'Essential 1000'!L68</f>
        <v>1543.9125000000001</v>
      </c>
      <c r="H117" s="153">
        <f>+'Essential 1000'!M68</f>
        <v>1420.289</v>
      </c>
      <c r="I117" s="153">
        <f>+'Essential 1000'!N68</f>
        <v>1298.0240000000001</v>
      </c>
    </row>
    <row r="118" spans="1:9" x14ac:dyDescent="0.2">
      <c r="A118" s="142"/>
      <c r="B118" s="123"/>
      <c r="C118" s="124"/>
      <c r="D118" s="120"/>
      <c r="E118" s="120"/>
      <c r="F118" s="120"/>
      <c r="G118" s="120"/>
    </row>
    <row r="119" spans="1:9" x14ac:dyDescent="0.2">
      <c r="A119" s="143" t="s">
        <v>58</v>
      </c>
      <c r="B119" s="123"/>
      <c r="C119" s="124"/>
      <c r="D119" s="120"/>
      <c r="E119" s="120"/>
      <c r="F119" s="120"/>
      <c r="G119" s="120"/>
    </row>
    <row r="120" spans="1:9" x14ac:dyDescent="0.2">
      <c r="A120" s="413" t="s">
        <v>25</v>
      </c>
      <c r="B120" s="414"/>
      <c r="C120" s="208" t="s">
        <v>20</v>
      </c>
      <c r="D120" s="208" t="s">
        <v>21</v>
      </c>
      <c r="E120" s="208" t="s">
        <v>22</v>
      </c>
      <c r="F120" s="208" t="s">
        <v>23</v>
      </c>
      <c r="G120" s="208" t="s">
        <v>24</v>
      </c>
      <c r="H120" s="208" t="s">
        <v>75</v>
      </c>
      <c r="I120" s="208" t="s">
        <v>190</v>
      </c>
    </row>
    <row r="121" spans="1:9" x14ac:dyDescent="0.2">
      <c r="A121" s="145" t="s">
        <v>31</v>
      </c>
      <c r="B121" s="146"/>
      <c r="C121" s="209">
        <v>250</v>
      </c>
      <c r="D121" s="210">
        <v>500</v>
      </c>
      <c r="E121" s="210">
        <v>1000</v>
      </c>
      <c r="F121" s="210">
        <v>2000</v>
      </c>
      <c r="G121" s="210">
        <v>5000</v>
      </c>
      <c r="H121" s="210">
        <v>10000</v>
      </c>
      <c r="I121" s="211">
        <v>20000</v>
      </c>
    </row>
    <row r="122" spans="1:9" x14ac:dyDescent="0.2">
      <c r="A122" s="149" t="s">
        <v>30</v>
      </c>
      <c r="B122" s="150"/>
      <c r="C122" s="212">
        <v>500</v>
      </c>
      <c r="D122" s="213">
        <v>1000</v>
      </c>
      <c r="E122" s="213">
        <v>2000</v>
      </c>
      <c r="F122" s="213">
        <v>4000</v>
      </c>
      <c r="G122" s="213">
        <v>5000</v>
      </c>
      <c r="H122" s="213">
        <v>10000</v>
      </c>
      <c r="I122" s="214">
        <v>20000</v>
      </c>
    </row>
    <row r="123" spans="1:9" x14ac:dyDescent="0.2">
      <c r="A123" s="415"/>
      <c r="B123" s="415"/>
      <c r="C123" s="412" t="s">
        <v>192</v>
      </c>
      <c r="D123" s="412"/>
      <c r="E123" s="412"/>
      <c r="F123" s="412"/>
      <c r="G123" s="412"/>
      <c r="H123" s="412"/>
      <c r="I123" s="412"/>
    </row>
    <row r="124" spans="1:9" x14ac:dyDescent="0.2">
      <c r="A124" s="416" t="s">
        <v>157</v>
      </c>
      <c r="B124" s="417"/>
      <c r="C124" s="153">
        <f>+'Essential 500'!H67</f>
        <v>2671.0293999999994</v>
      </c>
      <c r="D124" s="153">
        <f>+'Essential 500'!I67</f>
        <v>2330.8609999999994</v>
      </c>
      <c r="E124" s="153">
        <f>+'Essential 500'!J67</f>
        <v>2131.7048999999997</v>
      </c>
      <c r="F124" s="153">
        <f>+'Essential 500'!K67</f>
        <v>1966.2395999999997</v>
      </c>
      <c r="G124" s="153">
        <f>+'Essential 500'!L67</f>
        <v>1431.5339999999999</v>
      </c>
    </row>
    <row r="125" spans="1:9" x14ac:dyDescent="0.2">
      <c r="A125" s="416" t="s">
        <v>167</v>
      </c>
      <c r="B125" s="417"/>
      <c r="C125" s="153">
        <f>+'Essential 500'!H68</f>
        <v>2619.0293999999994</v>
      </c>
      <c r="D125" s="153">
        <f>+'Essential 500'!I68</f>
        <v>2278.8609999999994</v>
      </c>
      <c r="E125" s="153">
        <f>+'Essential 500'!J68</f>
        <v>2079.7048999999997</v>
      </c>
      <c r="F125" s="153">
        <f>+'Essential 500'!K68</f>
        <v>1914.2395999999997</v>
      </c>
      <c r="G125" s="153">
        <f>+'Essential 500'!L68</f>
        <v>1379.5339999999999</v>
      </c>
    </row>
    <row r="126" spans="1:9" x14ac:dyDescent="0.2">
      <c r="A126" s="138"/>
      <c r="B126" s="138"/>
      <c r="C126" s="106"/>
      <c r="D126" s="106"/>
      <c r="E126" s="106"/>
      <c r="F126" s="106"/>
      <c r="G126" s="106"/>
    </row>
    <row r="127" spans="1:9" x14ac:dyDescent="0.2">
      <c r="A127" s="155" t="s">
        <v>61</v>
      </c>
      <c r="B127" s="138"/>
      <c r="C127" s="106"/>
      <c r="D127" s="106"/>
      <c r="E127" s="106"/>
      <c r="F127" s="106"/>
      <c r="G127" s="106"/>
    </row>
    <row r="128" spans="1:9" x14ac:dyDescent="0.2">
      <c r="A128" s="413" t="s">
        <v>25</v>
      </c>
      <c r="B128" s="414"/>
      <c r="C128" s="144" t="s">
        <v>20</v>
      </c>
      <c r="D128" s="144" t="s">
        <v>21</v>
      </c>
      <c r="E128" s="144" t="s">
        <v>22</v>
      </c>
      <c r="F128" s="144" t="s">
        <v>23</v>
      </c>
      <c r="G128" s="144" t="s">
        <v>24</v>
      </c>
    </row>
    <row r="129" spans="1:9" x14ac:dyDescent="0.2">
      <c r="A129" s="93" t="s">
        <v>31</v>
      </c>
      <c r="B129" s="94"/>
      <c r="C129" s="126">
        <v>100</v>
      </c>
      <c r="D129" s="94">
        <v>200</v>
      </c>
      <c r="E129" s="94">
        <v>500</v>
      </c>
      <c r="F129" s="94">
        <v>1000</v>
      </c>
      <c r="G129" s="127">
        <v>2000</v>
      </c>
    </row>
    <row r="130" spans="1:9" x14ac:dyDescent="0.2">
      <c r="A130" s="98" t="s">
        <v>30</v>
      </c>
      <c r="B130" s="101"/>
      <c r="C130" s="156">
        <v>100</v>
      </c>
      <c r="D130" s="101">
        <v>200</v>
      </c>
      <c r="E130" s="101">
        <v>500</v>
      </c>
      <c r="F130" s="101">
        <v>1000</v>
      </c>
      <c r="G130" s="99">
        <v>2000</v>
      </c>
    </row>
    <row r="131" spans="1:9" x14ac:dyDescent="0.2">
      <c r="A131" s="425"/>
      <c r="B131" s="426"/>
      <c r="C131" s="418" t="s">
        <v>52</v>
      </c>
      <c r="D131" s="418"/>
      <c r="E131" s="418"/>
      <c r="F131" s="418"/>
      <c r="G131" s="418"/>
    </row>
    <row r="132" spans="1:9" x14ac:dyDescent="0.2">
      <c r="A132" s="416" t="s">
        <v>168</v>
      </c>
      <c r="B132" s="417"/>
      <c r="C132" s="154">
        <f>+'Essential 100'!H67</f>
        <v>3167.1535999999996</v>
      </c>
      <c r="D132" s="154">
        <f>+'Essential 100'!I67</f>
        <v>3104.1192000000001</v>
      </c>
      <c r="E132" s="154">
        <f>+'Essential 100'!J67</f>
        <v>2929.6877999999997</v>
      </c>
      <c r="F132" s="154">
        <f>+'Essential 100'!K67</f>
        <v>2677.0067999999997</v>
      </c>
      <c r="G132" s="154">
        <f>+'Essential 100'!L67</f>
        <v>2468.6129000000001</v>
      </c>
    </row>
    <row r="133" spans="1:9" ht="17" thickBot="1" x14ac:dyDescent="0.25">
      <c r="A133" s="421" t="s">
        <v>170</v>
      </c>
      <c r="B133" s="422"/>
      <c r="C133" s="157">
        <f>+'Essential 100'!H68</f>
        <v>3115.1535999999996</v>
      </c>
      <c r="D133" s="157">
        <f>+'Essential 100'!I68</f>
        <v>3052.1192000000001</v>
      </c>
      <c r="E133" s="157">
        <f>+'Essential 100'!J68</f>
        <v>2877.6877999999997</v>
      </c>
      <c r="F133" s="157">
        <f>+'Essential 100'!K68</f>
        <v>2625.0067999999997</v>
      </c>
      <c r="G133" s="157">
        <f>+'Essential 100'!L68</f>
        <v>2416.6129000000001</v>
      </c>
    </row>
    <row r="134" spans="1:9" x14ac:dyDescent="0.2">
      <c r="A134" s="419" t="s">
        <v>165</v>
      </c>
      <c r="B134" s="420"/>
      <c r="C134" s="158">
        <f>+'Essential 50'!H67</f>
        <v>2527.3001000000004</v>
      </c>
      <c r="D134" s="158">
        <f>+'Essential 50'!I67</f>
        <v>2477.0355999999997</v>
      </c>
      <c r="E134" s="158">
        <f>+'Essential 50'!J67</f>
        <v>2338.4685999999997</v>
      </c>
      <c r="F134" s="158">
        <f>+'Essential 50'!K67</f>
        <v>2139.0407999999993</v>
      </c>
      <c r="G134" s="158">
        <f>+'Essential 50'!L67</f>
        <v>1973.0320999999999</v>
      </c>
    </row>
    <row r="135" spans="1:9" x14ac:dyDescent="0.2">
      <c r="A135" s="416" t="s">
        <v>171</v>
      </c>
      <c r="B135" s="417"/>
      <c r="C135" s="154">
        <f>+'Essential 50'!H68</f>
        <v>2475.3001000000004</v>
      </c>
      <c r="D135" s="154">
        <f>+'Essential 50'!I68</f>
        <v>2425.0355999999997</v>
      </c>
      <c r="E135" s="154">
        <f>+'Essential 50'!J68</f>
        <v>2286.4685999999997</v>
      </c>
      <c r="F135" s="154">
        <f>+'Essential 50'!K68</f>
        <v>2087.0407999999993</v>
      </c>
      <c r="G135" s="154">
        <f>+'Essential 50'!L68</f>
        <v>1921.0320999999999</v>
      </c>
    </row>
    <row r="136" spans="1:9" x14ac:dyDescent="0.2">
      <c r="A136" s="138"/>
      <c r="B136" s="138"/>
      <c r="C136" s="105"/>
      <c r="D136" s="105"/>
      <c r="E136" s="105"/>
      <c r="F136" s="105"/>
      <c r="G136" s="105"/>
    </row>
    <row r="137" spans="1:9" x14ac:dyDescent="0.2">
      <c r="A137" s="138"/>
    </row>
    <row r="138" spans="1:9" x14ac:dyDescent="0.2">
      <c r="A138" s="400" t="s">
        <v>220</v>
      </c>
      <c r="B138" s="400"/>
      <c r="C138" s="400"/>
      <c r="D138" s="400"/>
      <c r="E138" s="400"/>
      <c r="F138" s="400"/>
      <c r="G138" s="400"/>
      <c r="H138" s="400"/>
    </row>
    <row r="139" spans="1:9" x14ac:dyDescent="0.2">
      <c r="A139" s="430" t="s">
        <v>71</v>
      </c>
      <c r="B139" s="430"/>
      <c r="C139" s="430"/>
      <c r="D139" s="430"/>
      <c r="E139" s="430"/>
      <c r="F139" s="430"/>
      <c r="G139" s="430"/>
      <c r="H139" s="430"/>
      <c r="I139" s="92"/>
    </row>
    <row r="140" spans="1:9" x14ac:dyDescent="0.2">
      <c r="A140" s="430"/>
      <c r="B140" s="430"/>
      <c r="C140" s="430"/>
      <c r="D140" s="430"/>
      <c r="E140" s="430"/>
      <c r="F140" s="430"/>
      <c r="G140" s="430"/>
      <c r="H140" s="430"/>
      <c r="I140" s="107"/>
    </row>
    <row r="141" spans="1:9" x14ac:dyDescent="0.2">
      <c r="I141" s="97"/>
    </row>
    <row r="142" spans="1:9" x14ac:dyDescent="0.2">
      <c r="C142" s="160"/>
      <c r="D142" s="431" t="s">
        <v>154</v>
      </c>
      <c r="E142" s="432"/>
      <c r="F142" s="432"/>
      <c r="G142" s="432"/>
    </row>
    <row r="143" spans="1:9" x14ac:dyDescent="0.2">
      <c r="A143" s="138"/>
    </row>
    <row r="144" spans="1:9" x14ac:dyDescent="0.2">
      <c r="A144" s="143" t="s">
        <v>156</v>
      </c>
    </row>
    <row r="145" spans="1:8" x14ac:dyDescent="0.2">
      <c r="A145" s="139" t="s">
        <v>25</v>
      </c>
      <c r="B145" s="161"/>
      <c r="C145" s="89" t="s">
        <v>20</v>
      </c>
      <c r="D145" s="90" t="s">
        <v>21</v>
      </c>
      <c r="E145" s="90" t="s">
        <v>22</v>
      </c>
      <c r="F145" s="90" t="s">
        <v>23</v>
      </c>
      <c r="G145" s="90" t="s">
        <v>24</v>
      </c>
      <c r="H145" s="91" t="s">
        <v>75</v>
      </c>
    </row>
    <row r="146" spans="1:8" x14ac:dyDescent="0.2">
      <c r="A146" s="93" t="s">
        <v>76</v>
      </c>
      <c r="B146" s="94"/>
      <c r="C146" s="95">
        <v>0</v>
      </c>
      <c r="D146" s="94">
        <v>1000</v>
      </c>
      <c r="E146" s="94">
        <v>2000</v>
      </c>
      <c r="F146" s="94">
        <v>5000</v>
      </c>
      <c r="G146" s="94">
        <v>10000</v>
      </c>
      <c r="H146" s="96">
        <v>20000</v>
      </c>
    </row>
    <row r="147" spans="1:8" x14ac:dyDescent="0.2">
      <c r="A147" s="98" t="s">
        <v>77</v>
      </c>
      <c r="B147" s="99"/>
      <c r="C147" s="100">
        <v>1000</v>
      </c>
      <c r="D147" s="101">
        <v>2000</v>
      </c>
      <c r="E147" s="101">
        <v>3000</v>
      </c>
      <c r="F147" s="101">
        <v>5000</v>
      </c>
      <c r="G147" s="101">
        <v>10000</v>
      </c>
      <c r="H147" s="102">
        <v>20000</v>
      </c>
    </row>
    <row r="148" spans="1:8" x14ac:dyDescent="0.2">
      <c r="A148" s="433" t="s">
        <v>11</v>
      </c>
      <c r="B148" s="418"/>
      <c r="C148" s="418"/>
      <c r="D148" s="418"/>
      <c r="E148" s="418"/>
      <c r="F148" s="418"/>
      <c r="G148" s="418"/>
      <c r="H148" s="434"/>
    </row>
    <row r="149" spans="1:8" x14ac:dyDescent="0.2">
      <c r="A149" s="423" t="s">
        <v>172</v>
      </c>
      <c r="B149" s="424"/>
      <c r="C149" s="154">
        <f>+'Essential Care'!H42</f>
        <v>21077.68</v>
      </c>
      <c r="D149" s="154">
        <f>+'Essential Care'!I42</f>
        <v>16943.68</v>
      </c>
      <c r="E149" s="154">
        <f>+'Essential Care'!J42</f>
        <v>15591.679999999998</v>
      </c>
      <c r="F149" s="154">
        <f>+'Essential Care'!K42</f>
        <v>10559.119999999999</v>
      </c>
      <c r="G149" s="154">
        <f>+'Essential Care'!L42</f>
        <v>8434.4</v>
      </c>
      <c r="H149" s="154">
        <f>+'Essential Care'!M42</f>
        <v>6308.64</v>
      </c>
    </row>
    <row r="150" spans="1:8" x14ac:dyDescent="0.2">
      <c r="A150" s="427" t="s">
        <v>62</v>
      </c>
      <c r="B150" s="428"/>
      <c r="C150" s="428"/>
      <c r="D150" s="428"/>
      <c r="E150" s="428"/>
      <c r="F150" s="428"/>
      <c r="G150" s="428"/>
      <c r="H150" s="429"/>
    </row>
    <row r="151" spans="1:8" x14ac:dyDescent="0.2">
      <c r="A151" s="423" t="s">
        <v>157</v>
      </c>
      <c r="B151" s="424"/>
      <c r="C151" s="154">
        <f>+'Essential Care'!H57</f>
        <v>11207.830400000001</v>
      </c>
      <c r="D151" s="154">
        <f>+'Essential Care'!I57</f>
        <v>9016.8103999999985</v>
      </c>
      <c r="E151" s="154">
        <f>+'Essential Care'!J57</f>
        <v>8300.250399999999</v>
      </c>
      <c r="F151" s="154">
        <f>+'Essential Care'!K57</f>
        <v>5632.9935999999998</v>
      </c>
      <c r="G151" s="154">
        <f>+'Essential Care'!L57</f>
        <v>4506.8919999999998</v>
      </c>
      <c r="H151" s="154">
        <f>+'Essential Care'!M57</f>
        <v>3380.2392</v>
      </c>
    </row>
    <row r="152" spans="1:8" x14ac:dyDescent="0.2">
      <c r="A152" s="423" t="s">
        <v>163</v>
      </c>
      <c r="B152" s="424"/>
      <c r="C152" s="154">
        <f>+'Essential Care'!H58</f>
        <v>11129.830400000001</v>
      </c>
      <c r="D152" s="154">
        <f>+'Essential Care'!I58</f>
        <v>8938.8103999999985</v>
      </c>
      <c r="E152" s="154">
        <f>+'Essential Care'!J58</f>
        <v>8222.250399999999</v>
      </c>
      <c r="F152" s="154">
        <f>+'Essential Care'!K58</f>
        <v>5554.9935999999998</v>
      </c>
      <c r="G152" s="154">
        <f>+'Essential Care'!L58</f>
        <v>4428.8919999999998</v>
      </c>
      <c r="H152" s="154">
        <f>+'Essential Care'!M58</f>
        <v>3302.2392</v>
      </c>
    </row>
    <row r="155" spans="1:8" x14ac:dyDescent="0.2">
      <c r="A155" s="400" t="s">
        <v>208</v>
      </c>
      <c r="B155" s="400"/>
      <c r="C155" s="400"/>
      <c r="D155" s="400"/>
      <c r="E155" s="400"/>
      <c r="F155" s="400"/>
      <c r="G155" s="400"/>
      <c r="H155" s="400"/>
    </row>
    <row r="157" spans="1:8" x14ac:dyDescent="0.2">
      <c r="A157" s="430" t="s">
        <v>71</v>
      </c>
      <c r="B157" s="430"/>
      <c r="C157" s="430"/>
      <c r="D157" s="430"/>
      <c r="E157" s="430"/>
      <c r="F157" s="430"/>
      <c r="G157" s="430"/>
      <c r="H157" s="430"/>
    </row>
    <row r="158" spans="1:8" x14ac:dyDescent="0.2">
      <c r="A158" s="430"/>
      <c r="B158" s="430"/>
      <c r="C158" s="430"/>
      <c r="D158" s="430"/>
      <c r="E158" s="430"/>
      <c r="F158" s="430"/>
      <c r="G158" s="430"/>
      <c r="H158" s="430"/>
    </row>
    <row r="160" spans="1:8" x14ac:dyDescent="0.2">
      <c r="C160" s="160"/>
      <c r="D160" s="431" t="s">
        <v>154</v>
      </c>
      <c r="E160" s="432"/>
      <c r="F160" s="432"/>
      <c r="G160" s="432"/>
    </row>
  </sheetData>
  <sheetProtection algorithmName="SHA-512" hashValue="n9PGj/1OLDxjqUT4o6Fqs4FkiK07urLloi0Zd5vY7ErE9fBC2+Bkt64enQKkmPfyk5d3CJ29kSl5CHNlXI3lrA==" saltValue="5ageBHtSCL40xrh8ORHr/A==" spinCount="100000" sheet="1" objects="1" scenarios="1"/>
  <mergeCells count="79">
    <mergeCell ref="C39:I39"/>
    <mergeCell ref="C68:I68"/>
    <mergeCell ref="C12:H12"/>
    <mergeCell ref="A47:B47"/>
    <mergeCell ref="C47:G47"/>
    <mergeCell ref="A65:B65"/>
    <mergeCell ref="A68:B68"/>
    <mergeCell ref="A51:B51"/>
    <mergeCell ref="A49:B49"/>
    <mergeCell ref="C15:H15"/>
    <mergeCell ref="C17:H17"/>
    <mergeCell ref="A20:B20"/>
    <mergeCell ref="A36:B36"/>
    <mergeCell ref="A39:B39"/>
    <mergeCell ref="A44:B44"/>
    <mergeCell ref="A41:B41"/>
    <mergeCell ref="A90:B90"/>
    <mergeCell ref="A40:B40"/>
    <mergeCell ref="A48:B48"/>
    <mergeCell ref="A50:B50"/>
    <mergeCell ref="A85:B85"/>
    <mergeCell ref="A58:B58"/>
    <mergeCell ref="A61:B61"/>
    <mergeCell ref="A87:B87"/>
    <mergeCell ref="A72:B72"/>
    <mergeCell ref="A75:B75"/>
    <mergeCell ref="A152:B152"/>
    <mergeCell ref="A155:H155"/>
    <mergeCell ref="A157:H158"/>
    <mergeCell ref="D160:G160"/>
    <mergeCell ref="A125:B125"/>
    <mergeCell ref="A128:B128"/>
    <mergeCell ref="A131:B131"/>
    <mergeCell ref="C131:G131"/>
    <mergeCell ref="A134:B134"/>
    <mergeCell ref="A148:H148"/>
    <mergeCell ref="A149:B149"/>
    <mergeCell ref="A133:B133"/>
    <mergeCell ref="A138:H138"/>
    <mergeCell ref="A139:H140"/>
    <mergeCell ref="D142:G142"/>
    <mergeCell ref="A135:B135"/>
    <mergeCell ref="C93:I93"/>
    <mergeCell ref="A151:B151"/>
    <mergeCell ref="A123:B123"/>
    <mergeCell ref="A124:B124"/>
    <mergeCell ref="A132:B132"/>
    <mergeCell ref="A105:B105"/>
    <mergeCell ref="A120:B120"/>
    <mergeCell ref="A112:B112"/>
    <mergeCell ref="A115:B115"/>
    <mergeCell ref="A98:B98"/>
    <mergeCell ref="A101:B101"/>
    <mergeCell ref="A93:B93"/>
    <mergeCell ref="A94:B94"/>
    <mergeCell ref="A116:B116"/>
    <mergeCell ref="A150:H150"/>
    <mergeCell ref="A102:B102"/>
    <mergeCell ref="A104:B104"/>
    <mergeCell ref="C101:G101"/>
    <mergeCell ref="A103:B103"/>
    <mergeCell ref="C115:I115"/>
    <mergeCell ref="A117:B117"/>
    <mergeCell ref="C123:I123"/>
    <mergeCell ref="A28:B28"/>
    <mergeCell ref="A31:B31"/>
    <mergeCell ref="C31:I31"/>
    <mergeCell ref="A32:B32"/>
    <mergeCell ref="A33:B33"/>
    <mergeCell ref="C61:I61"/>
    <mergeCell ref="A62:B62"/>
    <mergeCell ref="A82:B82"/>
    <mergeCell ref="A76:B76"/>
    <mergeCell ref="A77:B77"/>
    <mergeCell ref="C75:G75"/>
    <mergeCell ref="A69:B69"/>
    <mergeCell ref="C85:I85"/>
    <mergeCell ref="A86:B86"/>
    <mergeCell ref="A95:B95"/>
  </mergeCells>
  <phoneticPr fontId="10" type="noConversion"/>
  <conditionalFormatting sqref="E19">
    <cfRule type="cellIs" dxfId="3" priority="2" stopIfTrue="1" operator="greaterThan">
      <formula>2</formula>
    </cfRule>
    <cfRule type="cellIs" dxfId="2" priority="3" stopIfTrue="1" operator="lessThan">
      <formula>1</formula>
    </cfRule>
  </conditionalFormatting>
  <conditionalFormatting sqref="H19 H21">
    <cfRule type="cellIs" dxfId="1" priority="5" stopIfTrue="1" operator="lessThan">
      <formula>18</formula>
    </cfRule>
  </conditionalFormatting>
  <conditionalFormatting sqref="H23">
    <cfRule type="cellIs" dxfId="0" priority="1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50" fitToHeight="2" orientation="portrait" horizontalDpi="300" verticalDpi="300" r:id="rId1"/>
  <headerFooter alignWithMargins="0"/>
  <rowBreaks count="1" manualBreakCount="1">
    <brk id="78" max="7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>
    <pageSetUpPr fitToPage="1"/>
  </sheetPr>
  <dimension ref="A1:Q1198"/>
  <sheetViews>
    <sheetView showGridLines="0" topLeftCell="A1048576" zoomScale="75" zoomScaleNormal="75" workbookViewId="0">
      <selection sqref="A1:XFD1048576"/>
    </sheetView>
  </sheetViews>
  <sheetFormatPr baseColWidth="10" defaultColWidth="8.83203125" defaultRowHeight="13" zeroHeight="1" x14ac:dyDescent="0.15"/>
  <cols>
    <col min="1" max="1" width="3.6640625" style="1" customWidth="1"/>
    <col min="2" max="2" width="20.6640625" style="1" customWidth="1"/>
    <col min="3" max="7" width="15.6640625" style="3" customWidth="1"/>
    <col min="8" max="10" width="15.6640625" style="1" customWidth="1"/>
    <col min="11" max="11" width="26" style="1" bestFit="1" customWidth="1"/>
    <col min="12" max="15" width="15.6640625" style="1" customWidth="1"/>
    <col min="16" max="16" width="27.1640625" style="1" customWidth="1"/>
    <col min="17" max="21" width="15.6640625" style="1" customWidth="1"/>
    <col min="22" max="16384" width="8.83203125" style="1"/>
  </cols>
  <sheetData>
    <row r="1" spans="1:17" ht="14" hidden="1" thickBot="1" x14ac:dyDescent="0.2"/>
    <row r="2" spans="1:17" ht="18" hidden="1" x14ac:dyDescent="0.2">
      <c r="A2" s="459" t="s">
        <v>34</v>
      </c>
      <c r="B2" s="460"/>
      <c r="C2" s="460"/>
      <c r="D2" s="460"/>
      <c r="E2" s="460"/>
      <c r="F2" s="460"/>
      <c r="G2" s="460"/>
      <c r="H2" s="9"/>
      <c r="I2" s="9"/>
      <c r="K2" s="195" t="s">
        <v>35</v>
      </c>
      <c r="L2" s="195"/>
      <c r="M2" s="112">
        <f>1.06/12</f>
        <v>8.8333333333333333E-2</v>
      </c>
      <c r="P2" s="33" t="s">
        <v>209</v>
      </c>
    </row>
    <row r="3" spans="1:17" ht="18" hidden="1" x14ac:dyDescent="0.2">
      <c r="A3" s="455" t="s">
        <v>12</v>
      </c>
      <c r="B3" s="456"/>
      <c r="C3" s="456"/>
      <c r="D3" s="456"/>
      <c r="E3" s="456"/>
      <c r="F3" s="456"/>
      <c r="G3" s="456"/>
      <c r="H3" s="9"/>
      <c r="I3" s="9"/>
      <c r="K3" s="195" t="s">
        <v>183</v>
      </c>
      <c r="L3" s="195"/>
      <c r="M3" s="195">
        <f>1.03/2</f>
        <v>0.51500000000000001</v>
      </c>
      <c r="P3" s="340" t="s">
        <v>216</v>
      </c>
    </row>
    <row r="4" spans="1:17" ht="16" hidden="1" x14ac:dyDescent="0.2">
      <c r="A4" s="457" t="s">
        <v>0</v>
      </c>
      <c r="B4" s="458"/>
      <c r="C4" s="458"/>
      <c r="D4" s="458"/>
      <c r="E4" s="458"/>
      <c r="F4" s="458"/>
      <c r="G4" s="458"/>
      <c r="H4" s="9"/>
      <c r="I4" s="9"/>
      <c r="K4" s="195" t="s">
        <v>184</v>
      </c>
      <c r="L4" s="195"/>
      <c r="M4" s="195">
        <f>1.045/4</f>
        <v>0.26124999999999998</v>
      </c>
      <c r="P4" s="33" t="s">
        <v>210</v>
      </c>
    </row>
    <row r="5" spans="1:17" hidden="1" x14ac:dyDescent="0.15">
      <c r="A5" s="5" t="s">
        <v>2</v>
      </c>
      <c r="B5" s="6" t="s">
        <v>2</v>
      </c>
      <c r="C5" s="7" t="s">
        <v>37</v>
      </c>
      <c r="D5" s="7" t="s">
        <v>38</v>
      </c>
      <c r="E5" s="7" t="s">
        <v>39</v>
      </c>
      <c r="F5" s="7" t="s">
        <v>40</v>
      </c>
      <c r="G5" s="7" t="s">
        <v>41</v>
      </c>
      <c r="H5" s="201" t="s">
        <v>185</v>
      </c>
      <c r="I5" s="201" t="s">
        <v>186</v>
      </c>
    </row>
    <row r="6" spans="1:17" ht="14" hidden="1" x14ac:dyDescent="0.15">
      <c r="A6" s="5">
        <v>18</v>
      </c>
      <c r="B6" s="6"/>
      <c r="C6" s="246">
        <f>IF('INGRESO DE DATOS'!$G$21="Guayaquil/Santa Elena",'Tablas Guayaquil'!C6,'Tablas Resto de Ecuador'!C6)</f>
        <v>2010</v>
      </c>
      <c r="D6" s="246">
        <f>IF('INGRESO DE DATOS'!$G$21="Guayaquil/Santa Elena",'Tablas Guayaquil'!D6,'Tablas Resto de Ecuador'!D6)</f>
        <v>1719</v>
      </c>
      <c r="E6" s="246">
        <f>IF('INGRESO DE DATOS'!$G$21="Guayaquil/Santa Elena",'Tablas Guayaquil'!E6,'Tablas Resto de Ecuador'!E6)</f>
        <v>1259</v>
      </c>
      <c r="F6" s="246">
        <f>IF('INGRESO DE DATOS'!$G$21="Guayaquil/Santa Elena",'Tablas Guayaquil'!F6,'Tablas Resto de Ecuador'!F6)</f>
        <v>868</v>
      </c>
      <c r="G6" s="246">
        <f>IF('INGRESO DE DATOS'!$G$21="Guayaquil/Santa Elena",'Tablas Guayaquil'!G6,'Tablas Resto de Ecuador'!G6)</f>
        <v>471</v>
      </c>
      <c r="H6" s="246">
        <f>IF('INGRESO DE DATOS'!$G$21="Guayaquil/Santa Elena",'Tablas Guayaquil'!H6,'Tablas Resto de Ecuador'!H6)</f>
        <v>278</v>
      </c>
      <c r="I6" s="246">
        <f>IF('INGRESO DE DATOS'!$G$21="Guayaquil/Santa Elena",'Tablas Guayaquil'!I6,'Tablas Resto de Ecuador'!I6)</f>
        <v>160</v>
      </c>
      <c r="J6" s="202"/>
      <c r="K6" s="224"/>
      <c r="L6" s="224"/>
      <c r="M6" s="224"/>
      <c r="N6" s="224"/>
      <c r="O6" s="224"/>
      <c r="P6" s="224"/>
      <c r="Q6" s="224"/>
    </row>
    <row r="7" spans="1:17" ht="14" hidden="1" x14ac:dyDescent="0.15">
      <c r="A7" s="5">
        <v>19</v>
      </c>
      <c r="B7" s="6"/>
      <c r="C7" s="246">
        <f>IF('INGRESO DE DATOS'!$G$21="Guayaquil/Santa Elena",'Tablas Guayaquil'!C7,'Tablas Resto de Ecuador'!C7)</f>
        <v>2043</v>
      </c>
      <c r="D7" s="246">
        <f>IF('INGRESO DE DATOS'!$G$21="Guayaquil/Santa Elena",'Tablas Guayaquil'!D7,'Tablas Resto de Ecuador'!D7)</f>
        <v>1719</v>
      </c>
      <c r="E7" s="246">
        <f>IF('INGRESO DE DATOS'!$G$21="Guayaquil/Santa Elena",'Tablas Guayaquil'!E7,'Tablas Resto de Ecuador'!E7)</f>
        <v>1259</v>
      </c>
      <c r="F7" s="246">
        <f>IF('INGRESO DE DATOS'!$G$21="Guayaquil/Santa Elena",'Tablas Guayaquil'!F7,'Tablas Resto de Ecuador'!F7)</f>
        <v>869</v>
      </c>
      <c r="G7" s="246">
        <f>IF('INGRESO DE DATOS'!$G$21="Guayaquil/Santa Elena",'Tablas Guayaquil'!G7,'Tablas Resto de Ecuador'!G7)</f>
        <v>476</v>
      </c>
      <c r="H7" s="246">
        <f>IF('INGRESO DE DATOS'!$G$21="Guayaquil/Santa Elena",'Tablas Guayaquil'!H7,'Tablas Resto de Ecuador'!H7)</f>
        <v>282</v>
      </c>
      <c r="I7" s="246">
        <f>IF('INGRESO DE DATOS'!$G$21="Guayaquil/Santa Elena",'Tablas Guayaquil'!I7,'Tablas Resto de Ecuador'!I7)</f>
        <v>163</v>
      </c>
      <c r="J7" s="202"/>
      <c r="K7" s="224"/>
      <c r="L7" s="224"/>
      <c r="M7" s="224"/>
      <c r="N7" s="224"/>
      <c r="O7" s="224"/>
      <c r="P7" s="224"/>
      <c r="Q7" s="224"/>
    </row>
    <row r="8" spans="1:17" ht="14" hidden="1" x14ac:dyDescent="0.15">
      <c r="A8" s="5">
        <v>20</v>
      </c>
      <c r="B8" s="6"/>
      <c r="C8" s="246">
        <f>IF('INGRESO DE DATOS'!$G$21="Guayaquil/Santa Elena",'Tablas Guayaquil'!C8,'Tablas Resto de Ecuador'!C8)</f>
        <v>2079</v>
      </c>
      <c r="D8" s="246">
        <f>IF('INGRESO DE DATOS'!$G$21="Guayaquil/Santa Elena",'Tablas Guayaquil'!D8,'Tablas Resto de Ecuador'!D8)</f>
        <v>1719</v>
      </c>
      <c r="E8" s="246">
        <f>IF('INGRESO DE DATOS'!$G$21="Guayaquil/Santa Elena",'Tablas Guayaquil'!E8,'Tablas Resto de Ecuador'!E8)</f>
        <v>1259</v>
      </c>
      <c r="F8" s="246">
        <f>IF('INGRESO DE DATOS'!$G$21="Guayaquil/Santa Elena",'Tablas Guayaquil'!F8,'Tablas Resto de Ecuador'!F8)</f>
        <v>871</v>
      </c>
      <c r="G8" s="246">
        <f>IF('INGRESO DE DATOS'!$G$21="Guayaquil/Santa Elena",'Tablas Guayaquil'!G8,'Tablas Resto de Ecuador'!G8)</f>
        <v>481</v>
      </c>
      <c r="H8" s="246">
        <f>IF('INGRESO DE DATOS'!$G$21="Guayaquil/Santa Elena",'Tablas Guayaquil'!H8,'Tablas Resto de Ecuador'!H8)</f>
        <v>286</v>
      </c>
      <c r="I8" s="246">
        <f>IF('INGRESO DE DATOS'!$G$21="Guayaquil/Santa Elena",'Tablas Guayaquil'!I8,'Tablas Resto de Ecuador'!I8)</f>
        <v>167</v>
      </c>
      <c r="J8" s="202"/>
      <c r="K8" s="224"/>
      <c r="L8" s="224"/>
      <c r="M8" s="224"/>
      <c r="N8" s="224"/>
      <c r="O8" s="224"/>
      <c r="P8" s="224"/>
      <c r="Q8" s="224"/>
    </row>
    <row r="9" spans="1:17" ht="14" hidden="1" x14ac:dyDescent="0.15">
      <c r="A9" s="5">
        <v>21</v>
      </c>
      <c r="B9" s="6"/>
      <c r="C9" s="246">
        <f>IF('INGRESO DE DATOS'!$G$21="Guayaquil/Santa Elena",'Tablas Guayaquil'!C9,'Tablas Resto de Ecuador'!C9)</f>
        <v>2118</v>
      </c>
      <c r="D9" s="246">
        <f>IF('INGRESO DE DATOS'!$G$21="Guayaquil/Santa Elena",'Tablas Guayaquil'!D9,'Tablas Resto de Ecuador'!D9)</f>
        <v>1719</v>
      </c>
      <c r="E9" s="246">
        <f>IF('INGRESO DE DATOS'!$G$21="Guayaquil/Santa Elena",'Tablas Guayaquil'!E9,'Tablas Resto de Ecuador'!E9)</f>
        <v>1261</v>
      </c>
      <c r="F9" s="246">
        <f>IF('INGRESO DE DATOS'!$G$21="Guayaquil/Santa Elena",'Tablas Guayaquil'!F9,'Tablas Resto de Ecuador'!F9)</f>
        <v>877</v>
      </c>
      <c r="G9" s="246">
        <f>IF('INGRESO DE DATOS'!$G$21="Guayaquil/Santa Elena",'Tablas Guayaquil'!G9,'Tablas Resto de Ecuador'!G9)</f>
        <v>487</v>
      </c>
      <c r="H9" s="246">
        <f>IF('INGRESO DE DATOS'!$G$21="Guayaquil/Santa Elena",'Tablas Guayaquil'!H9,'Tablas Resto de Ecuador'!H9)</f>
        <v>292</v>
      </c>
      <c r="I9" s="246">
        <f>IF('INGRESO DE DATOS'!$G$21="Guayaquil/Santa Elena",'Tablas Guayaquil'!I9,'Tablas Resto de Ecuador'!I9)</f>
        <v>172</v>
      </c>
      <c r="J9" s="202"/>
      <c r="K9" s="224"/>
      <c r="L9" s="224"/>
      <c r="M9" s="224"/>
      <c r="N9" s="224"/>
      <c r="O9" s="224"/>
      <c r="P9" s="224"/>
      <c r="Q9" s="224"/>
    </row>
    <row r="10" spans="1:17" ht="14" hidden="1" x14ac:dyDescent="0.15">
      <c r="A10" s="5">
        <v>22</v>
      </c>
      <c r="B10" s="6"/>
      <c r="C10" s="246">
        <f>IF('INGRESO DE DATOS'!$G$21="Guayaquil/Santa Elena",'Tablas Guayaquil'!C10,'Tablas Resto de Ecuador'!C10)</f>
        <v>2152</v>
      </c>
      <c r="D10" s="246">
        <f>IF('INGRESO DE DATOS'!$G$21="Guayaquil/Santa Elena",'Tablas Guayaquil'!D10,'Tablas Resto de Ecuador'!D10)</f>
        <v>1719</v>
      </c>
      <c r="E10" s="246">
        <f>IF('INGRESO DE DATOS'!$G$21="Guayaquil/Santa Elena",'Tablas Guayaquil'!E10,'Tablas Resto de Ecuador'!E10)</f>
        <v>1264</v>
      </c>
      <c r="F10" s="246">
        <f>IF('INGRESO DE DATOS'!$G$21="Guayaquil/Santa Elena",'Tablas Guayaquil'!F10,'Tablas Resto de Ecuador'!F10)</f>
        <v>884</v>
      </c>
      <c r="G10" s="246">
        <f>IF('INGRESO DE DATOS'!$G$21="Guayaquil/Santa Elena",'Tablas Guayaquil'!G10,'Tablas Resto de Ecuador'!G10)</f>
        <v>494</v>
      </c>
      <c r="H10" s="246">
        <f>IF('INGRESO DE DATOS'!$G$21="Guayaquil/Santa Elena",'Tablas Guayaquil'!H10,'Tablas Resto de Ecuador'!H10)</f>
        <v>298</v>
      </c>
      <c r="I10" s="246">
        <f>IF('INGRESO DE DATOS'!$G$21="Guayaquil/Santa Elena",'Tablas Guayaquil'!I10,'Tablas Resto de Ecuador'!I10)</f>
        <v>176</v>
      </c>
      <c r="J10" s="202"/>
      <c r="K10" s="224"/>
      <c r="L10" s="224"/>
      <c r="M10" s="224"/>
      <c r="N10" s="224"/>
      <c r="O10" s="224"/>
      <c r="P10" s="224"/>
      <c r="Q10" s="224"/>
    </row>
    <row r="11" spans="1:17" ht="14" hidden="1" x14ac:dyDescent="0.15">
      <c r="A11" s="5">
        <v>23</v>
      </c>
      <c r="B11" s="6"/>
      <c r="C11" s="246">
        <f>IF('INGRESO DE DATOS'!$G$21="Guayaquil/Santa Elena",'Tablas Guayaquil'!C11,'Tablas Resto de Ecuador'!C11)</f>
        <v>2188</v>
      </c>
      <c r="D11" s="246">
        <f>IF('INGRESO DE DATOS'!$G$21="Guayaquil/Santa Elena",'Tablas Guayaquil'!D11,'Tablas Resto de Ecuador'!D11)</f>
        <v>1723</v>
      </c>
      <c r="E11" s="246">
        <f>IF('INGRESO DE DATOS'!$G$21="Guayaquil/Santa Elena",'Tablas Guayaquil'!E11,'Tablas Resto de Ecuador'!E11)</f>
        <v>1272</v>
      </c>
      <c r="F11" s="246">
        <f>IF('INGRESO DE DATOS'!$G$21="Guayaquil/Santa Elena",'Tablas Guayaquil'!F11,'Tablas Resto de Ecuador'!F11)</f>
        <v>893</v>
      </c>
      <c r="G11" s="246">
        <f>IF('INGRESO DE DATOS'!$G$21="Guayaquil/Santa Elena",'Tablas Guayaquil'!G11,'Tablas Resto de Ecuador'!G11)</f>
        <v>502</v>
      </c>
      <c r="H11" s="246">
        <f>IF('INGRESO DE DATOS'!$G$21="Guayaquil/Santa Elena",'Tablas Guayaquil'!H11,'Tablas Resto de Ecuador'!H11)</f>
        <v>305</v>
      </c>
      <c r="I11" s="246">
        <f>IF('INGRESO DE DATOS'!$G$21="Guayaquil/Santa Elena",'Tablas Guayaquil'!I11,'Tablas Resto de Ecuador'!I11)</f>
        <v>181</v>
      </c>
      <c r="J11" s="202"/>
      <c r="K11" s="224"/>
      <c r="L11" s="224"/>
      <c r="M11" s="224"/>
      <c r="N11" s="224"/>
      <c r="O11" s="224"/>
      <c r="P11" s="224"/>
      <c r="Q11" s="224"/>
    </row>
    <row r="12" spans="1:17" ht="14" hidden="1" x14ac:dyDescent="0.15">
      <c r="A12" s="5">
        <v>24</v>
      </c>
      <c r="B12" s="6"/>
      <c r="C12" s="246">
        <f>IF('INGRESO DE DATOS'!$G$21="Guayaquil/Santa Elena",'Tablas Guayaquil'!C12,'Tablas Resto de Ecuador'!C12)</f>
        <v>2194</v>
      </c>
      <c r="D12" s="246">
        <f>IF('INGRESO DE DATOS'!$G$21="Guayaquil/Santa Elena",'Tablas Guayaquil'!D12,'Tablas Resto de Ecuador'!D12)</f>
        <v>1731</v>
      </c>
      <c r="E12" s="246">
        <f>IF('INGRESO DE DATOS'!$G$21="Guayaquil/Santa Elena",'Tablas Guayaquil'!E12,'Tablas Resto de Ecuador'!E12)</f>
        <v>1283</v>
      </c>
      <c r="F12" s="246">
        <f>IF('INGRESO DE DATOS'!$G$21="Guayaquil/Santa Elena",'Tablas Guayaquil'!F12,'Tablas Resto de Ecuador'!F12)</f>
        <v>904</v>
      </c>
      <c r="G12" s="246">
        <f>IF('INGRESO DE DATOS'!$G$21="Guayaquil/Santa Elena",'Tablas Guayaquil'!G12,'Tablas Resto de Ecuador'!G12)</f>
        <v>512</v>
      </c>
      <c r="H12" s="246">
        <f>IF('INGRESO DE DATOS'!$G$21="Guayaquil/Santa Elena",'Tablas Guayaquil'!H12,'Tablas Resto de Ecuador'!H12)</f>
        <v>312</v>
      </c>
      <c r="I12" s="246">
        <f>IF('INGRESO DE DATOS'!$G$21="Guayaquil/Santa Elena",'Tablas Guayaquil'!I12,'Tablas Resto de Ecuador'!I12)</f>
        <v>187</v>
      </c>
      <c r="J12" s="202"/>
      <c r="K12" s="224"/>
      <c r="L12" s="224"/>
      <c r="M12" s="224"/>
      <c r="N12" s="224"/>
      <c r="O12" s="224"/>
      <c r="P12" s="224"/>
      <c r="Q12" s="224"/>
    </row>
    <row r="13" spans="1:17" ht="14" hidden="1" x14ac:dyDescent="0.15">
      <c r="A13" s="5">
        <v>25</v>
      </c>
      <c r="B13" s="6"/>
      <c r="C13" s="246">
        <f>IF('INGRESO DE DATOS'!$G$21="Guayaquil/Santa Elena",'Tablas Guayaquil'!C13,'Tablas Resto de Ecuador'!C13)</f>
        <v>2204</v>
      </c>
      <c r="D13" s="246">
        <f>IF('INGRESO DE DATOS'!$G$21="Guayaquil/Santa Elena",'Tablas Guayaquil'!D13,'Tablas Resto de Ecuador'!D13)</f>
        <v>1744</v>
      </c>
      <c r="E13" s="246">
        <f>IF('INGRESO DE DATOS'!$G$21="Guayaquil/Santa Elena",'Tablas Guayaquil'!E13,'Tablas Resto de Ecuador'!E13)</f>
        <v>1297</v>
      </c>
      <c r="F13" s="246">
        <f>IF('INGRESO DE DATOS'!$G$21="Guayaquil/Santa Elena",'Tablas Guayaquil'!F13,'Tablas Resto de Ecuador'!F13)</f>
        <v>918</v>
      </c>
      <c r="G13" s="246">
        <f>IF('INGRESO DE DATOS'!$G$21="Guayaquil/Santa Elena",'Tablas Guayaquil'!G13,'Tablas Resto de Ecuador'!G13)</f>
        <v>523</v>
      </c>
      <c r="H13" s="246">
        <f>IF('INGRESO DE DATOS'!$G$21="Guayaquil/Santa Elena",'Tablas Guayaquil'!H13,'Tablas Resto de Ecuador'!H13)</f>
        <v>321</v>
      </c>
      <c r="I13" s="246">
        <f>IF('INGRESO DE DATOS'!$G$21="Guayaquil/Santa Elena",'Tablas Guayaquil'!I13,'Tablas Resto de Ecuador'!I13)</f>
        <v>194</v>
      </c>
      <c r="J13" s="202"/>
      <c r="K13" s="224"/>
      <c r="L13" s="224"/>
      <c r="M13" s="224"/>
      <c r="N13" s="224"/>
      <c r="O13" s="224"/>
      <c r="P13" s="224"/>
      <c r="Q13" s="224"/>
    </row>
    <row r="14" spans="1:17" ht="14" hidden="1" x14ac:dyDescent="0.15">
      <c r="A14" s="5">
        <v>26</v>
      </c>
      <c r="B14" s="6"/>
      <c r="C14" s="246">
        <f>IF('INGRESO DE DATOS'!$G$21="Guayaquil/Santa Elena",'Tablas Guayaquil'!C14,'Tablas Resto de Ecuador'!C14)</f>
        <v>2220</v>
      </c>
      <c r="D14" s="246">
        <f>IF('INGRESO DE DATOS'!$G$21="Guayaquil/Santa Elena",'Tablas Guayaquil'!D14,'Tablas Resto de Ecuador'!D14)</f>
        <v>1761</v>
      </c>
      <c r="E14" s="246">
        <f>IF('INGRESO DE DATOS'!$G$21="Guayaquil/Santa Elena",'Tablas Guayaquil'!E14,'Tablas Resto de Ecuador'!E14)</f>
        <v>1315</v>
      </c>
      <c r="F14" s="246">
        <f>IF('INGRESO DE DATOS'!$G$21="Guayaquil/Santa Elena",'Tablas Guayaquil'!F14,'Tablas Resto de Ecuador'!F14)</f>
        <v>934</v>
      </c>
      <c r="G14" s="246">
        <f>IF('INGRESO DE DATOS'!$G$21="Guayaquil/Santa Elena",'Tablas Guayaquil'!G14,'Tablas Resto de Ecuador'!G14)</f>
        <v>535</v>
      </c>
      <c r="H14" s="246">
        <f>IF('INGRESO DE DATOS'!$G$21="Guayaquil/Santa Elena",'Tablas Guayaquil'!H14,'Tablas Resto de Ecuador'!H14)</f>
        <v>330</v>
      </c>
      <c r="I14" s="246">
        <f>IF('INGRESO DE DATOS'!$G$21="Guayaquil/Santa Elena",'Tablas Guayaquil'!I14,'Tablas Resto de Ecuador'!I14)</f>
        <v>200</v>
      </c>
      <c r="J14" s="202"/>
      <c r="K14" s="224"/>
      <c r="L14" s="224"/>
      <c r="M14" s="224"/>
      <c r="N14" s="224"/>
      <c r="O14" s="224"/>
      <c r="P14" s="224"/>
      <c r="Q14" s="224"/>
    </row>
    <row r="15" spans="1:17" ht="14" hidden="1" x14ac:dyDescent="0.15">
      <c r="A15" s="5">
        <v>27</v>
      </c>
      <c r="B15" s="6"/>
      <c r="C15" s="246">
        <f>IF('INGRESO DE DATOS'!$G$21="Guayaquil/Santa Elena",'Tablas Guayaquil'!C15,'Tablas Resto de Ecuador'!C15)</f>
        <v>2242</v>
      </c>
      <c r="D15" s="246">
        <f>IF('INGRESO DE DATOS'!$G$21="Guayaquil/Santa Elena",'Tablas Guayaquil'!D15,'Tablas Resto de Ecuador'!D15)</f>
        <v>1783</v>
      </c>
      <c r="E15" s="246">
        <f>IF('INGRESO DE DATOS'!$G$21="Guayaquil/Santa Elena",'Tablas Guayaquil'!E15,'Tablas Resto de Ecuador'!E15)</f>
        <v>1336</v>
      </c>
      <c r="F15" s="246">
        <f>IF('INGRESO DE DATOS'!$G$21="Guayaquil/Santa Elena",'Tablas Guayaquil'!F15,'Tablas Resto de Ecuador'!F15)</f>
        <v>953</v>
      </c>
      <c r="G15" s="246">
        <f>IF('INGRESO DE DATOS'!$G$21="Guayaquil/Santa Elena",'Tablas Guayaquil'!G15,'Tablas Resto de Ecuador'!G15)</f>
        <v>549</v>
      </c>
      <c r="H15" s="246">
        <f>IF('INGRESO DE DATOS'!$G$21="Guayaquil/Santa Elena",'Tablas Guayaquil'!H15,'Tablas Resto de Ecuador'!H15)</f>
        <v>341</v>
      </c>
      <c r="I15" s="246">
        <f>IF('INGRESO DE DATOS'!$G$21="Guayaquil/Santa Elena",'Tablas Guayaquil'!I15,'Tablas Resto de Ecuador'!I15)</f>
        <v>207</v>
      </c>
      <c r="J15" s="202"/>
      <c r="K15" s="224"/>
      <c r="L15" s="224"/>
      <c r="M15" s="224"/>
      <c r="N15" s="224"/>
      <c r="O15" s="224"/>
      <c r="P15" s="224"/>
      <c r="Q15" s="224"/>
    </row>
    <row r="16" spans="1:17" ht="14" hidden="1" x14ac:dyDescent="0.15">
      <c r="A16" s="5">
        <v>28</v>
      </c>
      <c r="B16" s="6"/>
      <c r="C16" s="246">
        <f>IF('INGRESO DE DATOS'!$G$21="Guayaquil/Santa Elena",'Tablas Guayaquil'!C16,'Tablas Resto de Ecuador'!C16)</f>
        <v>2269</v>
      </c>
      <c r="D16" s="246">
        <f>IF('INGRESO DE DATOS'!$G$21="Guayaquil/Santa Elena",'Tablas Guayaquil'!D16,'Tablas Resto de Ecuador'!D16)</f>
        <v>1809</v>
      </c>
      <c r="E16" s="246">
        <f>IF('INGRESO DE DATOS'!$G$21="Guayaquil/Santa Elena",'Tablas Guayaquil'!E16,'Tablas Resto de Ecuador'!E16)</f>
        <v>1360</v>
      </c>
      <c r="F16" s="246">
        <f>IF('INGRESO DE DATOS'!$G$21="Guayaquil/Santa Elena",'Tablas Guayaquil'!F16,'Tablas Resto de Ecuador'!F16)</f>
        <v>973</v>
      </c>
      <c r="G16" s="246">
        <f>IF('INGRESO DE DATOS'!$G$21="Guayaquil/Santa Elena",'Tablas Guayaquil'!G16,'Tablas Resto de Ecuador'!G16)</f>
        <v>565</v>
      </c>
      <c r="H16" s="246">
        <f>IF('INGRESO DE DATOS'!$G$21="Guayaquil/Santa Elena",'Tablas Guayaquil'!H16,'Tablas Resto de Ecuador'!H16)</f>
        <v>352</v>
      </c>
      <c r="I16" s="246">
        <f>IF('INGRESO DE DATOS'!$G$21="Guayaquil/Santa Elena",'Tablas Guayaquil'!I16,'Tablas Resto de Ecuador'!I16)</f>
        <v>216</v>
      </c>
      <c r="J16" s="202"/>
      <c r="K16" s="224"/>
      <c r="L16" s="224"/>
      <c r="M16" s="224"/>
      <c r="N16" s="224"/>
      <c r="O16" s="224"/>
      <c r="P16" s="224"/>
      <c r="Q16" s="224"/>
    </row>
    <row r="17" spans="1:17" ht="14" hidden="1" x14ac:dyDescent="0.15">
      <c r="A17" s="5">
        <v>29</v>
      </c>
      <c r="B17" s="6"/>
      <c r="C17" s="246">
        <f>IF('INGRESO DE DATOS'!$G$21="Guayaquil/Santa Elena",'Tablas Guayaquil'!C17,'Tablas Resto de Ecuador'!C17)</f>
        <v>2303</v>
      </c>
      <c r="D17" s="246">
        <f>IF('INGRESO DE DATOS'!$G$21="Guayaquil/Santa Elena",'Tablas Guayaquil'!D17,'Tablas Resto de Ecuador'!D17)</f>
        <v>1840</v>
      </c>
      <c r="E17" s="246">
        <f>IF('INGRESO DE DATOS'!$G$21="Guayaquil/Santa Elena",'Tablas Guayaquil'!E17,'Tablas Resto de Ecuador'!E17)</f>
        <v>1387</v>
      </c>
      <c r="F17" s="246">
        <f>IF('INGRESO DE DATOS'!$G$21="Guayaquil/Santa Elena",'Tablas Guayaquil'!F17,'Tablas Resto de Ecuador'!F17)</f>
        <v>998</v>
      </c>
      <c r="G17" s="246">
        <f>IF('INGRESO DE DATOS'!$G$21="Guayaquil/Santa Elena",'Tablas Guayaquil'!G17,'Tablas Resto de Ecuador'!G17)</f>
        <v>582</v>
      </c>
      <c r="H17" s="246">
        <f>IF('INGRESO DE DATOS'!$G$21="Guayaquil/Santa Elena",'Tablas Guayaquil'!H17,'Tablas Resto de Ecuador'!H17)</f>
        <v>365</v>
      </c>
      <c r="I17" s="246">
        <f>IF('INGRESO DE DATOS'!$G$21="Guayaquil/Santa Elena",'Tablas Guayaquil'!I17,'Tablas Resto de Ecuador'!I17)</f>
        <v>225</v>
      </c>
      <c r="J17" s="202"/>
      <c r="K17" s="224"/>
      <c r="L17" s="224"/>
      <c r="M17" s="224"/>
      <c r="N17" s="224"/>
      <c r="O17" s="224"/>
      <c r="P17" s="224"/>
      <c r="Q17" s="224"/>
    </row>
    <row r="18" spans="1:17" ht="14" hidden="1" x14ac:dyDescent="0.15">
      <c r="A18" s="5">
        <v>30</v>
      </c>
      <c r="B18" s="6"/>
      <c r="C18" s="246">
        <f>IF('INGRESO DE DATOS'!$G$21="Guayaquil/Santa Elena",'Tablas Guayaquil'!C18,'Tablas Resto de Ecuador'!C18)</f>
        <v>2342</v>
      </c>
      <c r="D18" s="246">
        <f>IF('INGRESO DE DATOS'!$G$21="Guayaquil/Santa Elena",'Tablas Guayaquil'!D18,'Tablas Resto de Ecuador'!D18)</f>
        <v>1877</v>
      </c>
      <c r="E18" s="246">
        <f>IF('INGRESO DE DATOS'!$G$21="Guayaquil/Santa Elena",'Tablas Guayaquil'!E18,'Tablas Resto de Ecuador'!E18)</f>
        <v>1420</v>
      </c>
      <c r="F18" s="246">
        <f>IF('INGRESO DE DATOS'!$G$21="Guayaquil/Santa Elena",'Tablas Guayaquil'!F18,'Tablas Resto de Ecuador'!F18)</f>
        <v>1024</v>
      </c>
      <c r="G18" s="246">
        <f>IF('INGRESO DE DATOS'!$G$21="Guayaquil/Santa Elena",'Tablas Guayaquil'!G18,'Tablas Resto de Ecuador'!G18)</f>
        <v>601</v>
      </c>
      <c r="H18" s="246">
        <f>IF('INGRESO DE DATOS'!$G$21="Guayaquil/Santa Elena",'Tablas Guayaquil'!H18,'Tablas Resto de Ecuador'!H18)</f>
        <v>378</v>
      </c>
      <c r="I18" s="246">
        <f>IF('INGRESO DE DATOS'!$G$21="Guayaquil/Santa Elena",'Tablas Guayaquil'!I18,'Tablas Resto de Ecuador'!I18)</f>
        <v>235</v>
      </c>
      <c r="J18" s="202"/>
      <c r="K18" s="224"/>
      <c r="L18" s="224"/>
      <c r="M18" s="224"/>
      <c r="N18" s="224"/>
      <c r="O18" s="224"/>
      <c r="P18" s="224"/>
      <c r="Q18" s="224"/>
    </row>
    <row r="19" spans="1:17" ht="14" hidden="1" x14ac:dyDescent="0.15">
      <c r="A19" s="5">
        <v>31</v>
      </c>
      <c r="B19" s="6"/>
      <c r="C19" s="246">
        <f>IF('INGRESO DE DATOS'!$G$21="Guayaquil/Santa Elena",'Tablas Guayaquil'!C19,'Tablas Resto de Ecuador'!C19)</f>
        <v>2388</v>
      </c>
      <c r="D19" s="246">
        <f>IF('INGRESO DE DATOS'!$G$21="Guayaquil/Santa Elena",'Tablas Guayaquil'!D19,'Tablas Resto de Ecuador'!D19)</f>
        <v>1919</v>
      </c>
      <c r="E19" s="246">
        <f>IF('INGRESO DE DATOS'!$G$21="Guayaquil/Santa Elena",'Tablas Guayaquil'!E19,'Tablas Resto de Ecuador'!E19)</f>
        <v>1455</v>
      </c>
      <c r="F19" s="246">
        <f>IF('INGRESO DE DATOS'!$G$21="Guayaquil/Santa Elena",'Tablas Guayaquil'!F19,'Tablas Resto de Ecuador'!F19)</f>
        <v>1054</v>
      </c>
      <c r="G19" s="246">
        <f>IF('INGRESO DE DATOS'!$G$21="Guayaquil/Santa Elena",'Tablas Guayaquil'!G19,'Tablas Resto de Ecuador'!G19)</f>
        <v>622</v>
      </c>
      <c r="H19" s="246">
        <f>IF('INGRESO DE DATOS'!$G$21="Guayaquil/Santa Elena",'Tablas Guayaquil'!H19,'Tablas Resto de Ecuador'!H19)</f>
        <v>393</v>
      </c>
      <c r="I19" s="246">
        <f>IF('INGRESO DE DATOS'!$G$21="Guayaquil/Santa Elena",'Tablas Guayaquil'!I19,'Tablas Resto de Ecuador'!I19)</f>
        <v>246</v>
      </c>
      <c r="J19" s="202"/>
      <c r="K19" s="224"/>
      <c r="L19" s="224"/>
      <c r="M19" s="224"/>
      <c r="N19" s="224"/>
      <c r="O19" s="224"/>
      <c r="P19" s="224"/>
      <c r="Q19" s="224"/>
    </row>
    <row r="20" spans="1:17" ht="14" hidden="1" x14ac:dyDescent="0.15">
      <c r="A20" s="5">
        <v>32</v>
      </c>
      <c r="B20" s="6"/>
      <c r="C20" s="246">
        <f>IF('INGRESO DE DATOS'!$G$21="Guayaquil/Santa Elena",'Tablas Guayaquil'!C20,'Tablas Resto de Ecuador'!C20)</f>
        <v>2441</v>
      </c>
      <c r="D20" s="246">
        <f>IF('INGRESO DE DATOS'!$G$21="Guayaquil/Santa Elena",'Tablas Guayaquil'!D20,'Tablas Resto de Ecuador'!D20)</f>
        <v>1966</v>
      </c>
      <c r="E20" s="246">
        <f>IF('INGRESO DE DATOS'!$G$21="Guayaquil/Santa Elena",'Tablas Guayaquil'!E20,'Tablas Resto de Ecuador'!E20)</f>
        <v>1495</v>
      </c>
      <c r="F20" s="246">
        <f>IF('INGRESO DE DATOS'!$G$21="Guayaquil/Santa Elena",'Tablas Guayaquil'!F20,'Tablas Resto de Ecuador'!F20)</f>
        <v>1086</v>
      </c>
      <c r="G20" s="246">
        <f>IF('INGRESO DE DATOS'!$G$21="Guayaquil/Santa Elena",'Tablas Guayaquil'!G20,'Tablas Resto de Ecuador'!G20)</f>
        <v>645</v>
      </c>
      <c r="H20" s="246">
        <f>IF('INGRESO DE DATOS'!$G$21="Guayaquil/Santa Elena",'Tablas Guayaquil'!H20,'Tablas Resto de Ecuador'!H20)</f>
        <v>410</v>
      </c>
      <c r="I20" s="246">
        <f>IF('INGRESO DE DATOS'!$G$21="Guayaquil/Santa Elena",'Tablas Guayaquil'!I20,'Tablas Resto de Ecuador'!I20)</f>
        <v>258</v>
      </c>
      <c r="J20" s="202"/>
      <c r="K20" s="224"/>
      <c r="L20" s="224"/>
      <c r="M20" s="224"/>
      <c r="N20" s="224"/>
      <c r="O20" s="224"/>
      <c r="P20" s="224"/>
      <c r="Q20" s="224"/>
    </row>
    <row r="21" spans="1:17" ht="14" hidden="1" x14ac:dyDescent="0.15">
      <c r="A21" s="5">
        <v>33</v>
      </c>
      <c r="B21" s="6"/>
      <c r="C21" s="246">
        <f>IF('INGRESO DE DATOS'!$G$21="Guayaquil/Santa Elena",'Tablas Guayaquil'!C21,'Tablas Resto de Ecuador'!C21)</f>
        <v>2501</v>
      </c>
      <c r="D21" s="246">
        <f>IF('INGRESO DE DATOS'!$G$21="Guayaquil/Santa Elena",'Tablas Guayaquil'!D21,'Tablas Resto de Ecuador'!D21)</f>
        <v>2019</v>
      </c>
      <c r="E21" s="246">
        <f>IF('INGRESO DE DATOS'!$G$21="Guayaquil/Santa Elena",'Tablas Guayaquil'!E21,'Tablas Resto de Ecuador'!E21)</f>
        <v>1540</v>
      </c>
      <c r="F21" s="246">
        <f>IF('INGRESO DE DATOS'!$G$21="Guayaquil/Santa Elena",'Tablas Guayaquil'!F21,'Tablas Resto de Ecuador'!F21)</f>
        <v>1123</v>
      </c>
      <c r="G21" s="246">
        <f>IF('INGRESO DE DATOS'!$G$21="Guayaquil/Santa Elena",'Tablas Guayaquil'!G21,'Tablas Resto de Ecuador'!G21)</f>
        <v>669</v>
      </c>
      <c r="H21" s="246">
        <f>IF('INGRESO DE DATOS'!$G$21="Guayaquil/Santa Elena",'Tablas Guayaquil'!H21,'Tablas Resto de Ecuador'!H21)</f>
        <v>428</v>
      </c>
      <c r="I21" s="246">
        <f>IF('INGRESO DE DATOS'!$G$21="Guayaquil/Santa Elena",'Tablas Guayaquil'!I21,'Tablas Resto de Ecuador'!I21)</f>
        <v>270</v>
      </c>
      <c r="J21" s="202"/>
      <c r="K21" s="224"/>
      <c r="L21" s="224"/>
      <c r="M21" s="224"/>
      <c r="N21" s="224"/>
      <c r="O21" s="224"/>
      <c r="P21" s="224"/>
      <c r="Q21" s="224"/>
    </row>
    <row r="22" spans="1:17" s="9" customFormat="1" ht="14" hidden="1" x14ac:dyDescent="0.15">
      <c r="A22" s="5">
        <v>34</v>
      </c>
      <c r="B22" s="6"/>
      <c r="C22" s="246">
        <f>IF('INGRESO DE DATOS'!$G$21="Guayaquil/Santa Elena",'Tablas Guayaquil'!C22,'Tablas Resto de Ecuador'!C22)</f>
        <v>2567</v>
      </c>
      <c r="D22" s="246">
        <f>IF('INGRESO DE DATOS'!$G$21="Guayaquil/Santa Elena",'Tablas Guayaquil'!D22,'Tablas Resto de Ecuador'!D22)</f>
        <v>2077</v>
      </c>
      <c r="E22" s="246">
        <f>IF('INGRESO DE DATOS'!$G$21="Guayaquil/Santa Elena",'Tablas Guayaquil'!E22,'Tablas Resto de Ecuador'!E22)</f>
        <v>1590</v>
      </c>
      <c r="F22" s="246">
        <f>IF('INGRESO DE DATOS'!$G$21="Guayaquil/Santa Elena",'Tablas Guayaquil'!F22,'Tablas Resto de Ecuador'!F22)</f>
        <v>1163</v>
      </c>
      <c r="G22" s="246">
        <f>IF('INGRESO DE DATOS'!$G$21="Guayaquil/Santa Elena",'Tablas Guayaquil'!G22,'Tablas Resto de Ecuador'!G22)</f>
        <v>697</v>
      </c>
      <c r="H22" s="246">
        <f>IF('INGRESO DE DATOS'!$G$21="Guayaquil/Santa Elena",'Tablas Guayaquil'!H22,'Tablas Resto de Ecuador'!H22)</f>
        <v>447</v>
      </c>
      <c r="I22" s="246">
        <f>IF('INGRESO DE DATOS'!$G$21="Guayaquil/Santa Elena",'Tablas Guayaquil'!I22,'Tablas Resto de Ecuador'!I22)</f>
        <v>285</v>
      </c>
      <c r="J22" s="219"/>
      <c r="K22" s="224"/>
      <c r="L22" s="224"/>
      <c r="M22" s="224"/>
      <c r="N22" s="224"/>
      <c r="O22" s="224"/>
      <c r="P22" s="224"/>
      <c r="Q22" s="224"/>
    </row>
    <row r="23" spans="1:17" ht="14" hidden="1" x14ac:dyDescent="0.15">
      <c r="A23" s="5">
        <v>35</v>
      </c>
      <c r="B23" s="6"/>
      <c r="C23" s="246">
        <f>IF('INGRESO DE DATOS'!$G$21="Guayaquil/Santa Elena",'Tablas Guayaquil'!C23,'Tablas Resto de Ecuador'!C23)</f>
        <v>2641</v>
      </c>
      <c r="D23" s="246">
        <f>IF('INGRESO DE DATOS'!$G$21="Guayaquil/Santa Elena",'Tablas Guayaquil'!D23,'Tablas Resto de Ecuador'!D23)</f>
        <v>2142</v>
      </c>
      <c r="E23" s="246">
        <f>IF('INGRESO DE DATOS'!$G$21="Guayaquil/Santa Elena",'Tablas Guayaquil'!E23,'Tablas Resto de Ecuador'!E23)</f>
        <v>1645</v>
      </c>
      <c r="F23" s="246">
        <f>IF('INGRESO DE DATOS'!$G$21="Guayaquil/Santa Elena",'Tablas Guayaquil'!F23,'Tablas Resto de Ecuador'!F23)</f>
        <v>1207</v>
      </c>
      <c r="G23" s="246">
        <f>IF('INGRESO DE DATOS'!$G$21="Guayaquil/Santa Elena",'Tablas Guayaquil'!G23,'Tablas Resto de Ecuador'!G23)</f>
        <v>726</v>
      </c>
      <c r="H23" s="246">
        <f>IF('INGRESO DE DATOS'!$G$21="Guayaquil/Santa Elena",'Tablas Guayaquil'!H23,'Tablas Resto de Ecuador'!H23)</f>
        <v>469</v>
      </c>
      <c r="I23" s="246">
        <f>IF('INGRESO DE DATOS'!$G$21="Guayaquil/Santa Elena",'Tablas Guayaquil'!I23,'Tablas Resto de Ecuador'!I23)</f>
        <v>300</v>
      </c>
      <c r="J23" s="202"/>
      <c r="K23" s="224"/>
      <c r="L23" s="224"/>
      <c r="M23" s="224"/>
      <c r="N23" s="224"/>
      <c r="O23" s="224"/>
      <c r="P23" s="224"/>
      <c r="Q23" s="224"/>
    </row>
    <row r="24" spans="1:17" ht="14" hidden="1" x14ac:dyDescent="0.15">
      <c r="A24" s="5">
        <v>36</v>
      </c>
      <c r="B24" s="6"/>
      <c r="C24" s="246">
        <f>IF('INGRESO DE DATOS'!$G$21="Guayaquil/Santa Elena",'Tablas Guayaquil'!C24,'Tablas Resto de Ecuador'!C24)</f>
        <v>2723</v>
      </c>
      <c r="D24" s="246">
        <f>IF('INGRESO DE DATOS'!$G$21="Guayaquil/Santa Elena",'Tablas Guayaquil'!D24,'Tablas Resto de Ecuador'!D24)</f>
        <v>2214</v>
      </c>
      <c r="E24" s="246">
        <f>IF('INGRESO DE DATOS'!$G$21="Guayaquil/Santa Elena",'Tablas Guayaquil'!E24,'Tablas Resto de Ecuador'!E24)</f>
        <v>1705</v>
      </c>
      <c r="F24" s="246">
        <f>IF('INGRESO DE DATOS'!$G$21="Guayaquil/Santa Elena",'Tablas Guayaquil'!F24,'Tablas Resto de Ecuador'!F24)</f>
        <v>1254</v>
      </c>
      <c r="G24" s="246">
        <f>IF('INGRESO DE DATOS'!$G$21="Guayaquil/Santa Elena",'Tablas Guayaquil'!G24,'Tablas Resto de Ecuador'!G24)</f>
        <v>759</v>
      </c>
      <c r="H24" s="246">
        <f>IF('INGRESO DE DATOS'!$G$21="Guayaquil/Santa Elena",'Tablas Guayaquil'!H24,'Tablas Resto de Ecuador'!H24)</f>
        <v>492</v>
      </c>
      <c r="I24" s="246">
        <f>IF('INGRESO DE DATOS'!$G$21="Guayaquil/Santa Elena",'Tablas Guayaquil'!I24,'Tablas Resto de Ecuador'!I24)</f>
        <v>317</v>
      </c>
      <c r="J24" s="202"/>
      <c r="K24" s="224"/>
      <c r="L24" s="224"/>
      <c r="M24" s="224"/>
      <c r="N24" s="224"/>
      <c r="O24" s="224"/>
      <c r="P24" s="224"/>
      <c r="Q24" s="224"/>
    </row>
    <row r="25" spans="1:17" ht="14" hidden="1" x14ac:dyDescent="0.15">
      <c r="A25" s="5">
        <v>37</v>
      </c>
      <c r="B25" s="6"/>
      <c r="C25" s="246">
        <f>IF('INGRESO DE DATOS'!$G$21="Guayaquil/Santa Elena",'Tablas Guayaquil'!C25,'Tablas Resto de Ecuador'!C25)</f>
        <v>2812</v>
      </c>
      <c r="D25" s="246">
        <f>IF('INGRESO DE DATOS'!$G$21="Guayaquil/Santa Elena",'Tablas Guayaquil'!D25,'Tablas Resto de Ecuador'!D25)</f>
        <v>2292</v>
      </c>
      <c r="E25" s="246">
        <f>IF('INGRESO DE DATOS'!$G$21="Guayaquil/Santa Elena",'Tablas Guayaquil'!E25,'Tablas Resto de Ecuador'!E25)</f>
        <v>1769</v>
      </c>
      <c r="F25" s="246">
        <f>IF('INGRESO DE DATOS'!$G$21="Guayaquil/Santa Elena",'Tablas Guayaquil'!F25,'Tablas Resto de Ecuador'!F25)</f>
        <v>1307</v>
      </c>
      <c r="G25" s="246">
        <f>IF('INGRESO DE DATOS'!$G$21="Guayaquil/Santa Elena",'Tablas Guayaquil'!G25,'Tablas Resto de Ecuador'!G25)</f>
        <v>795</v>
      </c>
      <c r="H25" s="246">
        <f>IF('INGRESO DE DATOS'!$G$21="Guayaquil/Santa Elena",'Tablas Guayaquil'!H25,'Tablas Resto de Ecuador'!H25)</f>
        <v>517</v>
      </c>
      <c r="I25" s="246">
        <f>IF('INGRESO DE DATOS'!$G$21="Guayaquil/Santa Elena",'Tablas Guayaquil'!I25,'Tablas Resto de Ecuador'!I25)</f>
        <v>334</v>
      </c>
      <c r="J25" s="202"/>
      <c r="K25" s="224"/>
      <c r="L25" s="224"/>
      <c r="M25" s="224"/>
      <c r="N25" s="224"/>
      <c r="O25" s="224"/>
      <c r="P25" s="224"/>
      <c r="Q25" s="224"/>
    </row>
    <row r="26" spans="1:17" ht="14" hidden="1" x14ac:dyDescent="0.15">
      <c r="A26" s="5">
        <v>38</v>
      </c>
      <c r="B26" s="6"/>
      <c r="C26" s="246">
        <f>IF('INGRESO DE DATOS'!$G$21="Guayaquil/Santa Elena",'Tablas Guayaquil'!C26,'Tablas Resto de Ecuador'!C26)</f>
        <v>2910</v>
      </c>
      <c r="D26" s="246">
        <f>IF('INGRESO DE DATOS'!$G$21="Guayaquil/Santa Elena",'Tablas Guayaquil'!D26,'Tablas Resto de Ecuador'!D26)</f>
        <v>2378</v>
      </c>
      <c r="E26" s="246">
        <f>IF('INGRESO DE DATOS'!$G$21="Guayaquil/Santa Elena",'Tablas Guayaquil'!E26,'Tablas Resto de Ecuador'!E26)</f>
        <v>1840</v>
      </c>
      <c r="F26" s="246">
        <f>IF('INGRESO DE DATOS'!$G$21="Guayaquil/Santa Elena",'Tablas Guayaquil'!F26,'Tablas Resto de Ecuador'!F26)</f>
        <v>1363</v>
      </c>
      <c r="G26" s="246">
        <f>IF('INGRESO DE DATOS'!$G$21="Guayaquil/Santa Elena",'Tablas Guayaquil'!G26,'Tablas Resto de Ecuador'!G26)</f>
        <v>833</v>
      </c>
      <c r="H26" s="246">
        <f>IF('INGRESO DE DATOS'!$G$21="Guayaquil/Santa Elena",'Tablas Guayaquil'!H26,'Tablas Resto de Ecuador'!H26)</f>
        <v>544</v>
      </c>
      <c r="I26" s="246">
        <f>IF('INGRESO DE DATOS'!$G$21="Guayaquil/Santa Elena",'Tablas Guayaquil'!I26,'Tablas Resto de Ecuador'!I26)</f>
        <v>354</v>
      </c>
      <c r="J26" s="202"/>
      <c r="K26" s="224"/>
      <c r="L26" s="224"/>
      <c r="M26" s="224"/>
      <c r="N26" s="224"/>
      <c r="O26" s="224"/>
      <c r="P26" s="224"/>
      <c r="Q26" s="224"/>
    </row>
    <row r="27" spans="1:17" ht="14" hidden="1" x14ac:dyDescent="0.15">
      <c r="A27" s="5">
        <v>39</v>
      </c>
      <c r="B27" s="6"/>
      <c r="C27" s="246">
        <f>IF('INGRESO DE DATOS'!$G$21="Guayaquil/Santa Elena",'Tablas Guayaquil'!C27,'Tablas Resto de Ecuador'!C27)</f>
        <v>3017</v>
      </c>
      <c r="D27" s="246">
        <f>IF('INGRESO DE DATOS'!$G$21="Guayaquil/Santa Elena",'Tablas Guayaquil'!D27,'Tablas Resto de Ecuador'!D27)</f>
        <v>2471</v>
      </c>
      <c r="E27" s="246">
        <f>IF('INGRESO DE DATOS'!$G$21="Guayaquil/Santa Elena",'Tablas Guayaquil'!E27,'Tablas Resto de Ecuador'!E27)</f>
        <v>1919</v>
      </c>
      <c r="F27" s="246">
        <f>IF('INGRESO DE DATOS'!$G$21="Guayaquil/Santa Elena",'Tablas Guayaquil'!F27,'Tablas Resto de Ecuador'!F27)</f>
        <v>1425</v>
      </c>
      <c r="G27" s="246">
        <f>IF('INGRESO DE DATOS'!$G$21="Guayaquil/Santa Elena",'Tablas Guayaquil'!G27,'Tablas Resto de Ecuador'!G27)</f>
        <v>875</v>
      </c>
      <c r="H27" s="246">
        <f>IF('INGRESO DE DATOS'!$G$21="Guayaquil/Santa Elena",'Tablas Guayaquil'!H27,'Tablas Resto de Ecuador'!H27)</f>
        <v>574</v>
      </c>
      <c r="I27" s="246">
        <f>IF('INGRESO DE DATOS'!$G$21="Guayaquil/Santa Elena",'Tablas Guayaquil'!I27,'Tablas Resto de Ecuador'!I27)</f>
        <v>375</v>
      </c>
      <c r="J27" s="202"/>
      <c r="K27" s="224"/>
      <c r="L27" s="224"/>
      <c r="M27" s="224"/>
      <c r="N27" s="224"/>
      <c r="O27" s="224"/>
      <c r="P27" s="224"/>
      <c r="Q27" s="224"/>
    </row>
    <row r="28" spans="1:17" s="9" customFormat="1" ht="14" hidden="1" x14ac:dyDescent="0.15">
      <c r="A28" s="5">
        <v>40</v>
      </c>
      <c r="B28" s="6"/>
      <c r="C28" s="246">
        <f>IF('INGRESO DE DATOS'!$G$21="Guayaquil/Santa Elena",'Tablas Guayaquil'!C28,'Tablas Resto de Ecuador'!C28)</f>
        <v>3102</v>
      </c>
      <c r="D28" s="246">
        <f>IF('INGRESO DE DATOS'!$G$21="Guayaquil/Santa Elena",'Tablas Guayaquil'!D28,'Tablas Resto de Ecuador'!D28)</f>
        <v>2572</v>
      </c>
      <c r="E28" s="246">
        <f>IF('INGRESO DE DATOS'!$G$21="Guayaquil/Santa Elena",'Tablas Guayaquil'!E28,'Tablas Resto de Ecuador'!E28)</f>
        <v>2003</v>
      </c>
      <c r="F28" s="246">
        <f>IF('INGRESO DE DATOS'!$G$21="Guayaquil/Santa Elena",'Tablas Guayaquil'!F28,'Tablas Resto de Ecuador'!F28)</f>
        <v>1492</v>
      </c>
      <c r="G28" s="246">
        <f>IF('INGRESO DE DATOS'!$G$21="Guayaquil/Santa Elena",'Tablas Guayaquil'!G28,'Tablas Resto de Ecuador'!G28)</f>
        <v>920</v>
      </c>
      <c r="H28" s="246">
        <f>IF('INGRESO DE DATOS'!$G$21="Guayaquil/Santa Elena",'Tablas Guayaquil'!H28,'Tablas Resto de Ecuador'!H28)</f>
        <v>606</v>
      </c>
      <c r="I28" s="246">
        <f>IF('INGRESO DE DATOS'!$G$21="Guayaquil/Santa Elena",'Tablas Guayaquil'!I28,'Tablas Resto de Ecuador'!I28)</f>
        <v>399</v>
      </c>
      <c r="J28" s="219"/>
      <c r="K28" s="224"/>
      <c r="L28" s="224"/>
      <c r="M28" s="224"/>
      <c r="N28" s="224"/>
      <c r="O28" s="224"/>
      <c r="P28" s="224"/>
      <c r="Q28" s="224"/>
    </row>
    <row r="29" spans="1:17" ht="14" hidden="1" x14ac:dyDescent="0.15">
      <c r="A29" s="5">
        <v>41</v>
      </c>
      <c r="B29" s="6"/>
      <c r="C29" s="246">
        <f>IF('INGRESO DE DATOS'!$G$21="Guayaquil/Santa Elena",'Tablas Guayaquil'!C29,'Tablas Resto de Ecuador'!C29)</f>
        <v>3171</v>
      </c>
      <c r="D29" s="246">
        <f>IF('INGRESO DE DATOS'!$G$21="Guayaquil/Santa Elena",'Tablas Guayaquil'!D29,'Tablas Resto de Ecuador'!D29)</f>
        <v>2681</v>
      </c>
      <c r="E29" s="246">
        <f>IF('INGRESO DE DATOS'!$G$21="Guayaquil/Santa Elena",'Tablas Guayaquil'!E29,'Tablas Resto de Ecuador'!E29)</f>
        <v>2093</v>
      </c>
      <c r="F29" s="246">
        <f>IF('INGRESO DE DATOS'!$G$21="Guayaquil/Santa Elena",'Tablas Guayaquil'!F29,'Tablas Resto de Ecuador'!F29)</f>
        <v>1564</v>
      </c>
      <c r="G29" s="246">
        <f>IF('INGRESO DE DATOS'!$G$21="Guayaquil/Santa Elena",'Tablas Guayaquil'!G29,'Tablas Resto de Ecuador'!G29)</f>
        <v>968</v>
      </c>
      <c r="H29" s="246">
        <f>IF('INGRESO DE DATOS'!$G$21="Guayaquil/Santa Elena",'Tablas Guayaquil'!H29,'Tablas Resto de Ecuador'!H29)</f>
        <v>641</v>
      </c>
      <c r="I29" s="246">
        <f>IF('INGRESO DE DATOS'!$G$21="Guayaquil/Santa Elena",'Tablas Guayaquil'!I29,'Tablas Resto de Ecuador'!I29)</f>
        <v>425</v>
      </c>
      <c r="J29" s="202"/>
      <c r="K29" s="224"/>
      <c r="L29" s="224"/>
      <c r="M29" s="224"/>
      <c r="N29" s="224"/>
      <c r="O29" s="224"/>
      <c r="P29" s="224"/>
      <c r="Q29" s="224"/>
    </row>
    <row r="30" spans="1:17" ht="14" hidden="1" x14ac:dyDescent="0.15">
      <c r="A30" s="5">
        <v>42</v>
      </c>
      <c r="B30" s="6"/>
      <c r="C30" s="246">
        <f>IF('INGRESO DE DATOS'!$G$21="Guayaquil/Santa Elena",'Tablas Guayaquil'!C30,'Tablas Resto de Ecuador'!C30)</f>
        <v>3246</v>
      </c>
      <c r="D30" s="246">
        <f>IF('INGRESO DE DATOS'!$G$21="Guayaquil/Santa Elena",'Tablas Guayaquil'!D30,'Tablas Resto de Ecuador'!D30)</f>
        <v>2801</v>
      </c>
      <c r="E30" s="246">
        <f>IF('INGRESO DE DATOS'!$G$21="Guayaquil/Santa Elena",'Tablas Guayaquil'!E30,'Tablas Resto de Ecuador'!E30)</f>
        <v>2192</v>
      </c>
      <c r="F30" s="246">
        <f>IF('INGRESO DE DATOS'!$G$21="Guayaquil/Santa Elena",'Tablas Guayaquil'!F30,'Tablas Resto de Ecuador'!F30)</f>
        <v>1644</v>
      </c>
      <c r="G30" s="246">
        <f>IF('INGRESO DE DATOS'!$G$21="Guayaquil/Santa Elena",'Tablas Guayaquil'!G30,'Tablas Resto de Ecuador'!G30)</f>
        <v>1022</v>
      </c>
      <c r="H30" s="246">
        <f>IF('INGRESO DE DATOS'!$G$21="Guayaquil/Santa Elena",'Tablas Guayaquil'!H30,'Tablas Resto de Ecuador'!H30)</f>
        <v>679</v>
      </c>
      <c r="I30" s="246">
        <f>IF('INGRESO DE DATOS'!$G$21="Guayaquil/Santa Elena",'Tablas Guayaquil'!I30,'Tablas Resto de Ecuador'!I30)</f>
        <v>452</v>
      </c>
      <c r="J30" s="203"/>
      <c r="K30" s="224"/>
      <c r="L30" s="224"/>
      <c r="M30" s="224"/>
      <c r="N30" s="224"/>
      <c r="O30" s="224"/>
      <c r="P30" s="224"/>
      <c r="Q30" s="224"/>
    </row>
    <row r="31" spans="1:17" ht="14" hidden="1" x14ac:dyDescent="0.15">
      <c r="A31" s="5">
        <v>43</v>
      </c>
      <c r="B31" s="6"/>
      <c r="C31" s="246">
        <f>IF('INGRESO DE DATOS'!$G$21="Guayaquil/Santa Elena",'Tablas Guayaquil'!C31,'Tablas Resto de Ecuador'!C31)</f>
        <v>3370</v>
      </c>
      <c r="D31" s="246">
        <f>IF('INGRESO DE DATOS'!$G$21="Guayaquil/Santa Elena",'Tablas Guayaquil'!D31,'Tablas Resto de Ecuador'!D31)</f>
        <v>2928</v>
      </c>
      <c r="E31" s="246">
        <f>IF('INGRESO DE DATOS'!$G$21="Guayaquil/Santa Elena",'Tablas Guayaquil'!E31,'Tablas Resto de Ecuador'!E31)</f>
        <v>2299</v>
      </c>
      <c r="F31" s="246">
        <f>IF('INGRESO DE DATOS'!$G$21="Guayaquil/Santa Elena",'Tablas Guayaquil'!F31,'Tablas Resto de Ecuador'!F31)</f>
        <v>1729</v>
      </c>
      <c r="G31" s="246">
        <f>IF('INGRESO DE DATOS'!$G$21="Guayaquil/Santa Elena",'Tablas Guayaquil'!G31,'Tablas Resto de Ecuador'!G31)</f>
        <v>1080</v>
      </c>
      <c r="H31" s="246">
        <f>IF('INGRESO DE DATOS'!$G$21="Guayaquil/Santa Elena",'Tablas Guayaquil'!H31,'Tablas Resto de Ecuador'!H31)</f>
        <v>721</v>
      </c>
      <c r="I31" s="246">
        <f>IF('INGRESO DE DATOS'!$G$21="Guayaquil/Santa Elena",'Tablas Guayaquil'!I31,'Tablas Resto de Ecuador'!I31)</f>
        <v>482</v>
      </c>
      <c r="J31" s="203"/>
      <c r="K31" s="224"/>
      <c r="L31" s="224"/>
      <c r="M31" s="224"/>
      <c r="N31" s="224"/>
      <c r="O31" s="224"/>
      <c r="P31" s="224"/>
      <c r="Q31" s="224"/>
    </row>
    <row r="32" spans="1:17" ht="14" hidden="1" x14ac:dyDescent="0.15">
      <c r="A32" s="5">
        <v>44</v>
      </c>
      <c r="B32" s="6"/>
      <c r="C32" s="246">
        <f>IF('INGRESO DE DATOS'!$G$21="Guayaquil/Santa Elena",'Tablas Guayaquil'!C32,'Tablas Resto de Ecuador'!C32)</f>
        <v>3500</v>
      </c>
      <c r="D32" s="246">
        <f>IF('INGRESO DE DATOS'!$G$21="Guayaquil/Santa Elena",'Tablas Guayaquil'!D32,'Tablas Resto de Ecuador'!D32)</f>
        <v>3045</v>
      </c>
      <c r="E32" s="246">
        <f>IF('INGRESO DE DATOS'!$G$21="Guayaquil/Santa Elena",'Tablas Guayaquil'!E32,'Tablas Resto de Ecuador'!E32)</f>
        <v>2414</v>
      </c>
      <c r="F32" s="246">
        <f>IF('INGRESO DE DATOS'!$G$21="Guayaquil/Santa Elena",'Tablas Guayaquil'!F32,'Tablas Resto de Ecuador'!F32)</f>
        <v>1821</v>
      </c>
      <c r="G32" s="246">
        <f>IF('INGRESO DE DATOS'!$G$21="Guayaquil/Santa Elena",'Tablas Guayaquil'!G32,'Tablas Resto de Ecuador'!G32)</f>
        <v>1142</v>
      </c>
      <c r="H32" s="246">
        <f>IF('INGRESO DE DATOS'!$G$21="Guayaquil/Santa Elena",'Tablas Guayaquil'!H32,'Tablas Resto de Ecuador'!H32)</f>
        <v>765</v>
      </c>
      <c r="I32" s="246">
        <f>IF('INGRESO DE DATOS'!$G$21="Guayaquil/Santa Elena",'Tablas Guayaquil'!I32,'Tablas Resto de Ecuador'!I32)</f>
        <v>515</v>
      </c>
      <c r="J32" s="203"/>
      <c r="K32" s="224"/>
      <c r="L32" s="224"/>
      <c r="M32" s="224"/>
      <c r="N32" s="224"/>
      <c r="O32" s="224"/>
      <c r="P32" s="224"/>
      <c r="Q32" s="224"/>
    </row>
    <row r="33" spans="1:17" ht="14" hidden="1" x14ac:dyDescent="0.15">
      <c r="A33" s="5">
        <v>45</v>
      </c>
      <c r="B33" s="6"/>
      <c r="C33" s="246">
        <f>IF('INGRESO DE DATOS'!$G$21="Guayaquil/Santa Elena",'Tablas Guayaquil'!C33,'Tablas Resto de Ecuador'!C33)</f>
        <v>3630</v>
      </c>
      <c r="D33" s="246">
        <f>IF('INGRESO DE DATOS'!$G$21="Guayaquil/Santa Elena",'Tablas Guayaquil'!D33,'Tablas Resto de Ecuador'!D33)</f>
        <v>3155</v>
      </c>
      <c r="E33" s="246">
        <f>IF('INGRESO DE DATOS'!$G$21="Guayaquil/Santa Elena",'Tablas Guayaquil'!E33,'Tablas Resto de Ecuador'!E33)</f>
        <v>2539</v>
      </c>
      <c r="F33" s="246">
        <f>IF('INGRESO DE DATOS'!$G$21="Guayaquil/Santa Elena",'Tablas Guayaquil'!F33,'Tablas Resto de Ecuador'!F33)</f>
        <v>1921</v>
      </c>
      <c r="G33" s="246">
        <f>IF('INGRESO DE DATOS'!$G$21="Guayaquil/Santa Elena",'Tablas Guayaquil'!G33,'Tablas Resto de Ecuador'!G33)</f>
        <v>1209</v>
      </c>
      <c r="H33" s="246">
        <f>IF('INGRESO DE DATOS'!$G$21="Guayaquil/Santa Elena",'Tablas Guayaquil'!H33,'Tablas Resto de Ecuador'!H33)</f>
        <v>813</v>
      </c>
      <c r="I33" s="246">
        <f>IF('INGRESO DE DATOS'!$G$21="Guayaquil/Santa Elena",'Tablas Guayaquil'!I33,'Tablas Resto de Ecuador'!I33)</f>
        <v>550</v>
      </c>
      <c r="J33" s="203"/>
      <c r="K33" s="224"/>
      <c r="L33" s="224"/>
      <c r="M33" s="224"/>
      <c r="N33" s="224"/>
      <c r="O33" s="224"/>
      <c r="P33" s="224"/>
      <c r="Q33" s="224"/>
    </row>
    <row r="34" spans="1:17" ht="14" hidden="1" x14ac:dyDescent="0.15">
      <c r="A34" s="5">
        <v>46</v>
      </c>
      <c r="B34" s="6"/>
      <c r="C34" s="246">
        <f>IF('INGRESO DE DATOS'!$G$21="Guayaquil/Santa Elena",'Tablas Guayaquil'!C34,'Tablas Resto de Ecuador'!C34)</f>
        <v>3758</v>
      </c>
      <c r="D34" s="246">
        <f>IF('INGRESO DE DATOS'!$G$21="Guayaquil/Santa Elena",'Tablas Guayaquil'!D34,'Tablas Resto de Ecuador'!D34)</f>
        <v>3268</v>
      </c>
      <c r="E34" s="246">
        <f>IF('INGRESO DE DATOS'!$G$21="Guayaquil/Santa Elena",'Tablas Guayaquil'!E34,'Tablas Resto de Ecuador'!E34)</f>
        <v>2673</v>
      </c>
      <c r="F34" s="246">
        <f>IF('INGRESO DE DATOS'!$G$21="Guayaquil/Santa Elena",'Tablas Guayaquil'!F34,'Tablas Resto de Ecuador'!F34)</f>
        <v>2028</v>
      </c>
      <c r="G34" s="246">
        <f>IF('INGRESO DE DATOS'!$G$21="Guayaquil/Santa Elena",'Tablas Guayaquil'!G34,'Tablas Resto de Ecuador'!G34)</f>
        <v>1283</v>
      </c>
      <c r="H34" s="246">
        <f>IF('INGRESO DE DATOS'!$G$21="Guayaquil/Santa Elena",'Tablas Guayaquil'!H34,'Tablas Resto de Ecuador'!H34)</f>
        <v>866</v>
      </c>
      <c r="I34" s="246">
        <f>IF('INGRESO DE DATOS'!$G$21="Guayaquil/Santa Elena",'Tablas Guayaquil'!I34,'Tablas Resto de Ecuador'!I34)</f>
        <v>588</v>
      </c>
      <c r="J34" s="203"/>
      <c r="K34" s="224"/>
      <c r="L34" s="224"/>
      <c r="M34" s="224"/>
      <c r="N34" s="224"/>
      <c r="O34" s="224"/>
      <c r="P34" s="224"/>
      <c r="Q34" s="224"/>
    </row>
    <row r="35" spans="1:17" ht="14" hidden="1" x14ac:dyDescent="0.15">
      <c r="A35" s="5">
        <v>47</v>
      </c>
      <c r="B35" s="6"/>
      <c r="C35" s="246">
        <f>IF('INGRESO DE DATOS'!$G$21="Guayaquil/Santa Elena",'Tablas Guayaquil'!C35,'Tablas Resto de Ecuador'!C35)</f>
        <v>3889</v>
      </c>
      <c r="D35" s="246">
        <f>IF('INGRESO DE DATOS'!$G$21="Guayaquil/Santa Elena",'Tablas Guayaquil'!D35,'Tablas Resto de Ecuador'!D35)</f>
        <v>3380</v>
      </c>
      <c r="E35" s="246">
        <f>IF('INGRESO DE DATOS'!$G$21="Guayaquil/Santa Elena",'Tablas Guayaquil'!E35,'Tablas Resto de Ecuador'!E35)</f>
        <v>2817</v>
      </c>
      <c r="F35" s="246">
        <f>IF('INGRESO DE DATOS'!$G$21="Guayaquil/Santa Elena",'Tablas Guayaquil'!F35,'Tablas Resto de Ecuador'!F35)</f>
        <v>2144</v>
      </c>
      <c r="G35" s="246">
        <f>IF('INGRESO DE DATOS'!$G$21="Guayaquil/Santa Elena",'Tablas Guayaquil'!G35,'Tablas Resto de Ecuador'!G35)</f>
        <v>1361</v>
      </c>
      <c r="H35" s="246">
        <f>IF('INGRESO DE DATOS'!$G$21="Guayaquil/Santa Elena",'Tablas Guayaquil'!H35,'Tablas Resto de Ecuador'!H35)</f>
        <v>922</v>
      </c>
      <c r="I35" s="246">
        <f>IF('INGRESO DE DATOS'!$G$21="Guayaquil/Santa Elena",'Tablas Guayaquil'!I35,'Tablas Resto de Ecuador'!I35)</f>
        <v>630</v>
      </c>
      <c r="J35" s="203"/>
      <c r="K35" s="224"/>
      <c r="L35" s="224"/>
      <c r="M35" s="224"/>
      <c r="N35" s="224"/>
      <c r="O35" s="224"/>
      <c r="P35" s="224"/>
      <c r="Q35" s="224"/>
    </row>
    <row r="36" spans="1:17" ht="14" hidden="1" x14ac:dyDescent="0.15">
      <c r="A36" s="5">
        <v>48</v>
      </c>
      <c r="B36" s="6"/>
      <c r="C36" s="246">
        <f>IF('INGRESO DE DATOS'!$G$21="Guayaquil/Santa Elena",'Tablas Guayaquil'!C36,'Tablas Resto de Ecuador'!C36)</f>
        <v>4027</v>
      </c>
      <c r="D36" s="246">
        <f>IF('INGRESO DE DATOS'!$G$21="Guayaquil/Santa Elena",'Tablas Guayaquil'!D36,'Tablas Resto de Ecuador'!D36)</f>
        <v>3500</v>
      </c>
      <c r="E36" s="246">
        <f>IF('INGRESO DE DATOS'!$G$21="Guayaquil/Santa Elena",'Tablas Guayaquil'!E36,'Tablas Resto de Ecuador'!E36)</f>
        <v>2973</v>
      </c>
      <c r="F36" s="246">
        <f>IF('INGRESO DE DATOS'!$G$21="Guayaquil/Santa Elena",'Tablas Guayaquil'!F36,'Tablas Resto de Ecuador'!F36)</f>
        <v>2269</v>
      </c>
      <c r="G36" s="246">
        <f>IF('INGRESO DE DATOS'!$G$21="Guayaquil/Santa Elena",'Tablas Guayaquil'!G36,'Tablas Resto de Ecuador'!G36)</f>
        <v>1447</v>
      </c>
      <c r="H36" s="246">
        <f>IF('INGRESO DE DATOS'!$G$21="Guayaquil/Santa Elena",'Tablas Guayaquil'!H36,'Tablas Resto de Ecuador'!H36)</f>
        <v>984</v>
      </c>
      <c r="I36" s="246">
        <f>IF('INGRESO DE DATOS'!$G$21="Guayaquil/Santa Elena",'Tablas Guayaquil'!I36,'Tablas Resto de Ecuador'!I36)</f>
        <v>676</v>
      </c>
      <c r="J36" s="203"/>
      <c r="K36" s="224"/>
      <c r="L36" s="224"/>
      <c r="M36" s="224"/>
      <c r="N36" s="224"/>
      <c r="O36" s="224"/>
      <c r="P36" s="224"/>
      <c r="Q36" s="224"/>
    </row>
    <row r="37" spans="1:17" ht="14" hidden="1" x14ac:dyDescent="0.15">
      <c r="A37" s="5">
        <v>49</v>
      </c>
      <c r="B37" s="6"/>
      <c r="C37" s="246">
        <f>IF('INGRESO DE DATOS'!$G$21="Guayaquil/Santa Elena",'Tablas Guayaquil'!C37,'Tablas Resto de Ecuador'!C37)</f>
        <v>4161</v>
      </c>
      <c r="D37" s="246">
        <f>IF('INGRESO DE DATOS'!$G$21="Guayaquil/Santa Elena",'Tablas Guayaquil'!D37,'Tablas Resto de Ecuador'!D37)</f>
        <v>3618</v>
      </c>
      <c r="E37" s="246">
        <f>IF('INGRESO DE DATOS'!$G$21="Guayaquil/Santa Elena",'Tablas Guayaquil'!E37,'Tablas Resto de Ecuador'!E37)</f>
        <v>3141</v>
      </c>
      <c r="F37" s="246">
        <f>IF('INGRESO DE DATOS'!$G$21="Guayaquil/Santa Elena",'Tablas Guayaquil'!F37,'Tablas Resto de Ecuador'!F37)</f>
        <v>2405</v>
      </c>
      <c r="G37" s="246">
        <f>IF('INGRESO DE DATOS'!$G$21="Guayaquil/Santa Elena",'Tablas Guayaquil'!G37,'Tablas Resto de Ecuador'!G37)</f>
        <v>1539</v>
      </c>
      <c r="H37" s="246">
        <f>IF('INGRESO DE DATOS'!$G$21="Guayaquil/Santa Elena",'Tablas Guayaquil'!H37,'Tablas Resto de Ecuador'!H37)</f>
        <v>1052</v>
      </c>
      <c r="I37" s="246">
        <f>IF('INGRESO DE DATOS'!$G$21="Guayaquil/Santa Elena",'Tablas Guayaquil'!I37,'Tablas Resto de Ecuador'!I37)</f>
        <v>725</v>
      </c>
      <c r="J37" s="203"/>
      <c r="K37" s="224"/>
      <c r="L37" s="224"/>
      <c r="M37" s="224"/>
      <c r="N37" s="224"/>
      <c r="O37" s="224"/>
      <c r="P37" s="224"/>
      <c r="Q37" s="224"/>
    </row>
    <row r="38" spans="1:17" ht="14" hidden="1" x14ac:dyDescent="0.15">
      <c r="A38" s="5">
        <v>50</v>
      </c>
      <c r="B38" s="6"/>
      <c r="C38" s="246">
        <f>IF('INGRESO DE DATOS'!$G$21="Guayaquil/Santa Elena",'Tablas Guayaquil'!C38,'Tablas Resto de Ecuador'!C38)</f>
        <v>4297</v>
      </c>
      <c r="D38" s="246">
        <f>IF('INGRESO DE DATOS'!$G$21="Guayaquil/Santa Elena",'Tablas Guayaquil'!D38,'Tablas Resto de Ecuador'!D38)</f>
        <v>3738</v>
      </c>
      <c r="E38" s="246">
        <f>IF('INGRESO DE DATOS'!$G$21="Guayaquil/Santa Elena",'Tablas Guayaquil'!E38,'Tablas Resto de Ecuador'!E38)</f>
        <v>3334</v>
      </c>
      <c r="F38" s="246">
        <f>IF('INGRESO DE DATOS'!$G$21="Guayaquil/Santa Elena",'Tablas Guayaquil'!F38,'Tablas Resto de Ecuador'!F38)</f>
        <v>2562</v>
      </c>
      <c r="G38" s="246">
        <f>IF('INGRESO DE DATOS'!$G$21="Guayaquil/Santa Elena",'Tablas Guayaquil'!G38,'Tablas Resto de Ecuador'!G38)</f>
        <v>1647</v>
      </c>
      <c r="H38" s="246">
        <f>IF('INGRESO DE DATOS'!$G$21="Guayaquil/Santa Elena",'Tablas Guayaquil'!H38,'Tablas Resto de Ecuador'!H38)</f>
        <v>1129</v>
      </c>
      <c r="I38" s="246">
        <f>IF('INGRESO DE DATOS'!$G$21="Guayaquil/Santa Elena",'Tablas Guayaquil'!I38,'Tablas Resto de Ecuador'!I38)</f>
        <v>783</v>
      </c>
      <c r="J38" s="203"/>
      <c r="K38" s="224"/>
      <c r="L38" s="224"/>
      <c r="M38" s="224"/>
      <c r="N38" s="224"/>
      <c r="O38" s="224"/>
      <c r="P38" s="224"/>
      <c r="Q38" s="224"/>
    </row>
    <row r="39" spans="1:17" ht="14" hidden="1" x14ac:dyDescent="0.15">
      <c r="A39" s="5">
        <v>51</v>
      </c>
      <c r="B39" s="6"/>
      <c r="C39" s="246">
        <f>IF('INGRESO DE DATOS'!$G$21="Guayaquil/Santa Elena",'Tablas Guayaquil'!C39,'Tablas Resto de Ecuador'!C39)</f>
        <v>4431</v>
      </c>
      <c r="D39" s="246">
        <f>IF('INGRESO DE DATOS'!$G$21="Guayaquil/Santa Elena",'Tablas Guayaquil'!D39,'Tablas Resto de Ecuador'!D39)</f>
        <v>3855</v>
      </c>
      <c r="E39" s="246">
        <f>IF('INGRESO DE DATOS'!$G$21="Guayaquil/Santa Elena",'Tablas Guayaquil'!E39,'Tablas Resto de Ecuador'!E39)</f>
        <v>3515</v>
      </c>
      <c r="F39" s="246">
        <f>IF('INGRESO DE DATOS'!$G$21="Guayaquil/Santa Elena",'Tablas Guayaquil'!F39,'Tablas Resto de Ecuador'!F39)</f>
        <v>2750</v>
      </c>
      <c r="G39" s="246">
        <f>IF('INGRESO DE DATOS'!$G$21="Guayaquil/Santa Elena",'Tablas Guayaquil'!G39,'Tablas Resto de Ecuador'!G39)</f>
        <v>1778</v>
      </c>
      <c r="H39" s="246">
        <f>IF('INGRESO DE DATOS'!$G$21="Guayaquil/Santa Elena",'Tablas Guayaquil'!H39,'Tablas Resto de Ecuador'!H39)</f>
        <v>1225</v>
      </c>
      <c r="I39" s="246">
        <f>IF('INGRESO DE DATOS'!$G$21="Guayaquil/Santa Elena",'Tablas Guayaquil'!I39,'Tablas Resto de Ecuador'!I39)</f>
        <v>853</v>
      </c>
      <c r="J39" s="203"/>
      <c r="K39" s="224"/>
      <c r="L39" s="224"/>
      <c r="M39" s="224"/>
      <c r="N39" s="224"/>
      <c r="O39" s="224"/>
      <c r="P39" s="224"/>
      <c r="Q39" s="224"/>
    </row>
    <row r="40" spans="1:17" ht="14" hidden="1" x14ac:dyDescent="0.15">
      <c r="A40" s="5">
        <v>52</v>
      </c>
      <c r="B40" s="6"/>
      <c r="C40" s="246">
        <f>IF('INGRESO DE DATOS'!$G$21="Guayaquil/Santa Elena",'Tablas Guayaquil'!C40,'Tablas Resto de Ecuador'!C40)</f>
        <v>4568</v>
      </c>
      <c r="D40" s="246">
        <f>IF('INGRESO DE DATOS'!$G$21="Guayaquil/Santa Elena",'Tablas Guayaquil'!D40,'Tablas Resto de Ecuador'!D40)</f>
        <v>3974</v>
      </c>
      <c r="E40" s="246">
        <f>IF('INGRESO DE DATOS'!$G$21="Guayaquil/Santa Elena",'Tablas Guayaquil'!E40,'Tablas Resto de Ecuador'!E40)</f>
        <v>3623</v>
      </c>
      <c r="F40" s="246">
        <f>IF('INGRESO DE DATOS'!$G$21="Guayaquil/Santa Elena",'Tablas Guayaquil'!F40,'Tablas Resto de Ecuador'!F40)</f>
        <v>2953</v>
      </c>
      <c r="G40" s="246">
        <f>IF('INGRESO DE DATOS'!$G$21="Guayaquil/Santa Elena",'Tablas Guayaquil'!G40,'Tablas Resto de Ecuador'!G40)</f>
        <v>1918</v>
      </c>
      <c r="H40" s="246">
        <f>IF('INGRESO DE DATOS'!$G$21="Guayaquil/Santa Elena",'Tablas Guayaquil'!H40,'Tablas Resto de Ecuador'!H40)</f>
        <v>1327</v>
      </c>
      <c r="I40" s="246">
        <f>IF('INGRESO DE DATOS'!$G$21="Guayaquil/Santa Elena",'Tablas Guayaquil'!I40,'Tablas Resto de Ecuador'!I40)</f>
        <v>929</v>
      </c>
      <c r="J40" s="203"/>
      <c r="K40" s="224"/>
      <c r="L40" s="224"/>
      <c r="M40" s="224"/>
      <c r="N40" s="224"/>
      <c r="O40" s="224"/>
      <c r="P40" s="224"/>
      <c r="Q40" s="224"/>
    </row>
    <row r="41" spans="1:17" ht="14" hidden="1" x14ac:dyDescent="0.15">
      <c r="A41" s="5">
        <v>53</v>
      </c>
      <c r="B41" s="6"/>
      <c r="C41" s="246">
        <f>IF('INGRESO DE DATOS'!$G$21="Guayaquil/Santa Elena",'Tablas Guayaquil'!C41,'Tablas Resto de Ecuador'!C41)</f>
        <v>4730</v>
      </c>
      <c r="D41" s="246">
        <f>IF('INGRESO DE DATOS'!$G$21="Guayaquil/Santa Elena",'Tablas Guayaquil'!D41,'Tablas Resto de Ecuador'!D41)</f>
        <v>4113</v>
      </c>
      <c r="E41" s="246">
        <f>IF('INGRESO DE DATOS'!$G$21="Guayaquil/Santa Elena",'Tablas Guayaquil'!E41,'Tablas Resto de Ecuador'!E41)</f>
        <v>3753</v>
      </c>
      <c r="F41" s="246">
        <f>IF('INGRESO DE DATOS'!$G$21="Guayaquil/Santa Elena",'Tablas Guayaquil'!F41,'Tablas Resto de Ecuador'!F41)</f>
        <v>3170</v>
      </c>
      <c r="G41" s="246">
        <f>IF('INGRESO DE DATOS'!$G$21="Guayaquil/Santa Elena",'Tablas Guayaquil'!G41,'Tablas Resto de Ecuador'!G41)</f>
        <v>2068</v>
      </c>
      <c r="H41" s="246">
        <f>IF('INGRESO DE DATOS'!$G$21="Guayaquil/Santa Elena",'Tablas Guayaquil'!H41,'Tablas Resto de Ecuador'!H41)</f>
        <v>1436</v>
      </c>
      <c r="I41" s="246">
        <f>IF('INGRESO DE DATOS'!$G$21="Guayaquil/Santa Elena",'Tablas Guayaquil'!I41,'Tablas Resto de Ecuador'!I41)</f>
        <v>1011</v>
      </c>
      <c r="J41" s="203"/>
      <c r="K41" s="224"/>
      <c r="L41" s="224"/>
      <c r="M41" s="224"/>
      <c r="N41" s="224"/>
      <c r="O41" s="224"/>
      <c r="P41" s="224"/>
      <c r="Q41" s="224"/>
    </row>
    <row r="42" spans="1:17" ht="14" hidden="1" x14ac:dyDescent="0.15">
      <c r="A42" s="5">
        <v>54</v>
      </c>
      <c r="B42" s="8"/>
      <c r="C42" s="246">
        <f>IF('INGRESO DE DATOS'!$G$21="Guayaquil/Santa Elena",'Tablas Guayaquil'!C42,'Tablas Resto de Ecuador'!C42)</f>
        <v>4893</v>
      </c>
      <c r="D42" s="246">
        <f>IF('INGRESO DE DATOS'!$G$21="Guayaquil/Santa Elena",'Tablas Guayaquil'!D42,'Tablas Resto de Ecuador'!D42)</f>
        <v>4254</v>
      </c>
      <c r="E42" s="246">
        <f>IF('INGRESO DE DATOS'!$G$21="Guayaquil/Santa Elena",'Tablas Guayaquil'!E42,'Tablas Resto de Ecuador'!E42)</f>
        <v>3879</v>
      </c>
      <c r="F42" s="246">
        <f>IF('INGRESO DE DATOS'!$G$21="Guayaquil/Santa Elena",'Tablas Guayaquil'!F42,'Tablas Resto de Ecuador'!F42)</f>
        <v>3404</v>
      </c>
      <c r="G42" s="246">
        <f>IF('INGRESO DE DATOS'!$G$21="Guayaquil/Santa Elena",'Tablas Guayaquil'!G42,'Tablas Resto de Ecuador'!G42)</f>
        <v>2230</v>
      </c>
      <c r="H42" s="246">
        <f>IF('INGRESO DE DATOS'!$G$21="Guayaquil/Santa Elena",'Tablas Guayaquil'!H42,'Tablas Resto de Ecuador'!H42)</f>
        <v>1553</v>
      </c>
      <c r="I42" s="246">
        <f>IF('INGRESO DE DATOS'!$G$21="Guayaquil/Santa Elena",'Tablas Guayaquil'!I42,'Tablas Resto de Ecuador'!I42)</f>
        <v>1099</v>
      </c>
      <c r="J42" s="203"/>
      <c r="K42" s="224"/>
      <c r="L42" s="224"/>
      <c r="M42" s="224"/>
      <c r="N42" s="224"/>
      <c r="O42" s="224"/>
      <c r="P42" s="224"/>
      <c r="Q42" s="224"/>
    </row>
    <row r="43" spans="1:17" ht="14" hidden="1" x14ac:dyDescent="0.15">
      <c r="A43" s="5">
        <v>55</v>
      </c>
      <c r="B43" s="8"/>
      <c r="C43" s="246">
        <f>IF('INGRESO DE DATOS'!$G$21="Guayaquil/Santa Elena",'Tablas Guayaquil'!C43,'Tablas Resto de Ecuador'!C43)</f>
        <v>5057</v>
      </c>
      <c r="D43" s="246">
        <f>IF('INGRESO DE DATOS'!$G$21="Guayaquil/Santa Elena",'Tablas Guayaquil'!D43,'Tablas Resto de Ecuador'!D43)</f>
        <v>4397</v>
      </c>
      <c r="E43" s="246">
        <f>IF('INGRESO DE DATOS'!$G$21="Guayaquil/Santa Elena",'Tablas Guayaquil'!E43,'Tablas Resto de Ecuador'!E43)</f>
        <v>4007</v>
      </c>
      <c r="F43" s="246">
        <f>IF('INGRESO DE DATOS'!$G$21="Guayaquil/Santa Elena",'Tablas Guayaquil'!F43,'Tablas Resto de Ecuador'!F43)</f>
        <v>3536</v>
      </c>
      <c r="G43" s="246">
        <f>IF('INGRESO DE DATOS'!$G$21="Guayaquil/Santa Elena",'Tablas Guayaquil'!G43,'Tablas Resto de Ecuador'!G43)</f>
        <v>2404</v>
      </c>
      <c r="H43" s="246">
        <f>IF('INGRESO DE DATOS'!$G$21="Guayaquil/Santa Elena",'Tablas Guayaquil'!H43,'Tablas Resto de Ecuador'!H43)</f>
        <v>1679</v>
      </c>
      <c r="I43" s="246">
        <f>IF('INGRESO DE DATOS'!$G$21="Guayaquil/Santa Elena",'Tablas Guayaquil'!I43,'Tablas Resto de Ecuador'!I43)</f>
        <v>1192</v>
      </c>
      <c r="J43" s="203"/>
      <c r="K43" s="224"/>
      <c r="L43" s="224"/>
      <c r="M43" s="224"/>
      <c r="N43" s="224"/>
      <c r="O43" s="224"/>
      <c r="P43" s="224"/>
      <c r="Q43" s="224"/>
    </row>
    <row r="44" spans="1:17" ht="14" hidden="1" x14ac:dyDescent="0.15">
      <c r="A44" s="5">
        <v>56</v>
      </c>
      <c r="B44" s="8"/>
      <c r="C44" s="246">
        <f>IF('INGRESO DE DATOS'!$G$21="Guayaquil/Santa Elena",'Tablas Guayaquil'!C44,'Tablas Resto de Ecuador'!C44)</f>
        <v>5218</v>
      </c>
      <c r="D44" s="246">
        <f>IF('INGRESO DE DATOS'!$G$21="Guayaquil/Santa Elena",'Tablas Guayaquil'!D44,'Tablas Resto de Ecuador'!D44)</f>
        <v>4536</v>
      </c>
      <c r="E44" s="246">
        <f>IF('INGRESO DE DATOS'!$G$21="Guayaquil/Santa Elena",'Tablas Guayaquil'!E44,'Tablas Resto de Ecuador'!E44)</f>
        <v>4134</v>
      </c>
      <c r="F44" s="246">
        <f>IF('INGRESO DE DATOS'!$G$21="Guayaquil/Santa Elena",'Tablas Guayaquil'!F44,'Tablas Resto de Ecuador'!F44)</f>
        <v>3657</v>
      </c>
      <c r="G44" s="246">
        <f>IF('INGRESO DE DATOS'!$G$21="Guayaquil/Santa Elena",'Tablas Guayaquil'!G44,'Tablas Resto de Ecuador'!G44)</f>
        <v>2544</v>
      </c>
      <c r="H44" s="246">
        <f>IF('INGRESO DE DATOS'!$G$21="Guayaquil/Santa Elena",'Tablas Guayaquil'!H44,'Tablas Resto de Ecuador'!H44)</f>
        <v>1815</v>
      </c>
      <c r="I44" s="246">
        <f>IF('INGRESO DE DATOS'!$G$21="Guayaquil/Santa Elena",'Tablas Guayaquil'!I44,'Tablas Resto de Ecuador'!I44)</f>
        <v>1293</v>
      </c>
      <c r="J44" s="203"/>
      <c r="K44" s="224"/>
      <c r="L44" s="224"/>
      <c r="M44" s="224"/>
      <c r="N44" s="224"/>
      <c r="O44" s="224"/>
      <c r="P44" s="224"/>
      <c r="Q44" s="224"/>
    </row>
    <row r="45" spans="1:17" ht="14" hidden="1" x14ac:dyDescent="0.15">
      <c r="A45" s="5">
        <v>57</v>
      </c>
      <c r="B45" s="8"/>
      <c r="C45" s="246">
        <f>IF('INGRESO DE DATOS'!$G$21="Guayaquil/Santa Elena",'Tablas Guayaquil'!C45,'Tablas Resto de Ecuador'!C45)</f>
        <v>5377</v>
      </c>
      <c r="D45" s="246">
        <f>IF('INGRESO DE DATOS'!$G$21="Guayaquil/Santa Elena",'Tablas Guayaquil'!D45,'Tablas Resto de Ecuador'!D45)</f>
        <v>4678</v>
      </c>
      <c r="E45" s="246">
        <f>IF('INGRESO DE DATOS'!$G$21="Guayaquil/Santa Elena",'Tablas Guayaquil'!E45,'Tablas Resto de Ecuador'!E45)</f>
        <v>4264</v>
      </c>
      <c r="F45" s="246">
        <f>IF('INGRESO DE DATOS'!$G$21="Guayaquil/Santa Elena",'Tablas Guayaquil'!F45,'Tablas Resto de Ecuador'!F45)</f>
        <v>3781</v>
      </c>
      <c r="G45" s="246">
        <f>IF('INGRESO DE DATOS'!$G$21="Guayaquil/Santa Elena",'Tablas Guayaquil'!G45,'Tablas Resto de Ecuador'!G45)</f>
        <v>2623</v>
      </c>
      <c r="H45" s="246">
        <f>IF('INGRESO DE DATOS'!$G$21="Guayaquil/Santa Elena",'Tablas Guayaquil'!H45,'Tablas Resto de Ecuador'!H45)</f>
        <v>1961</v>
      </c>
      <c r="I45" s="246">
        <f>IF('INGRESO DE DATOS'!$G$21="Guayaquil/Santa Elena",'Tablas Guayaquil'!I45,'Tablas Resto de Ecuador'!I45)</f>
        <v>1402</v>
      </c>
      <c r="J45" s="203"/>
      <c r="K45" s="224"/>
      <c r="L45" s="224"/>
      <c r="M45" s="224"/>
      <c r="N45" s="224"/>
      <c r="O45" s="224"/>
      <c r="P45" s="224"/>
      <c r="Q45" s="224"/>
    </row>
    <row r="46" spans="1:17" ht="14" hidden="1" x14ac:dyDescent="0.15">
      <c r="A46" s="5">
        <v>58</v>
      </c>
      <c r="B46" s="8"/>
      <c r="C46" s="246">
        <f>IF('INGRESO DE DATOS'!$G$21="Guayaquil/Santa Elena",'Tablas Guayaquil'!C46,'Tablas Resto de Ecuador'!C46)</f>
        <v>5563</v>
      </c>
      <c r="D46" s="246">
        <f>IF('INGRESO DE DATOS'!$G$21="Guayaquil/Santa Elena",'Tablas Guayaquil'!D46,'Tablas Resto de Ecuador'!D46)</f>
        <v>4836</v>
      </c>
      <c r="E46" s="246">
        <f>IF('INGRESO DE DATOS'!$G$21="Guayaquil/Santa Elena",'Tablas Guayaquil'!E46,'Tablas Resto de Ecuador'!E46)</f>
        <v>4398</v>
      </c>
      <c r="F46" s="246">
        <f>IF('INGRESO DE DATOS'!$G$21="Guayaquil/Santa Elena",'Tablas Guayaquil'!F46,'Tablas Resto de Ecuador'!F46)</f>
        <v>3943</v>
      </c>
      <c r="G46" s="246">
        <f>IF('INGRESO DE DATOS'!$G$21="Guayaquil/Santa Elena",'Tablas Guayaquil'!G46,'Tablas Resto de Ecuador'!G46)</f>
        <v>2727</v>
      </c>
      <c r="H46" s="246">
        <f>IF('INGRESO DE DATOS'!$G$21="Guayaquil/Santa Elena",'Tablas Guayaquil'!H46,'Tablas Resto de Ecuador'!H46)</f>
        <v>2117</v>
      </c>
      <c r="I46" s="246">
        <f>IF('INGRESO DE DATOS'!$G$21="Guayaquil/Santa Elena",'Tablas Guayaquil'!I46,'Tablas Resto de Ecuador'!I46)</f>
        <v>1519</v>
      </c>
      <c r="J46" s="203"/>
      <c r="K46" s="224"/>
      <c r="L46" s="224"/>
      <c r="M46" s="224"/>
      <c r="N46" s="224"/>
      <c r="O46" s="224"/>
      <c r="P46" s="224"/>
      <c r="Q46" s="224"/>
    </row>
    <row r="47" spans="1:17" ht="14" hidden="1" x14ac:dyDescent="0.15">
      <c r="A47" s="5">
        <v>59</v>
      </c>
      <c r="B47" s="8"/>
      <c r="C47" s="246">
        <f>IF('INGRESO DE DATOS'!$G$21="Guayaquil/Santa Elena",'Tablas Guayaquil'!C47,'Tablas Resto de Ecuador'!C47)</f>
        <v>5749</v>
      </c>
      <c r="D47" s="246">
        <f>IF('INGRESO DE DATOS'!$G$21="Guayaquil/Santa Elena",'Tablas Guayaquil'!D47,'Tablas Resto de Ecuador'!D47)</f>
        <v>5000</v>
      </c>
      <c r="E47" s="246">
        <f>IF('INGRESO DE DATOS'!$G$21="Guayaquil/Santa Elena",'Tablas Guayaquil'!E47,'Tablas Resto de Ecuador'!E47)</f>
        <v>4530</v>
      </c>
      <c r="F47" s="246">
        <f>IF('INGRESO DE DATOS'!$G$21="Guayaquil/Santa Elena",'Tablas Guayaquil'!F47,'Tablas Resto de Ecuador'!F47)</f>
        <v>4101</v>
      </c>
      <c r="G47" s="246">
        <f>IF('INGRESO DE DATOS'!$G$21="Guayaquil/Santa Elena",'Tablas Guayaquil'!G47,'Tablas Resto de Ecuador'!G47)</f>
        <v>2830</v>
      </c>
      <c r="H47" s="246">
        <f>IF('INGRESO DE DATOS'!$G$21="Guayaquil/Santa Elena",'Tablas Guayaquil'!H47,'Tablas Resto de Ecuador'!H47)</f>
        <v>2285</v>
      </c>
      <c r="I47" s="246">
        <f>IF('INGRESO DE DATOS'!$G$21="Guayaquil/Santa Elena",'Tablas Guayaquil'!I47,'Tablas Resto de Ecuador'!I47)</f>
        <v>1644</v>
      </c>
      <c r="J47" s="203"/>
      <c r="K47" s="224"/>
      <c r="L47" s="224"/>
      <c r="M47" s="224"/>
      <c r="N47" s="224"/>
      <c r="O47" s="224"/>
      <c r="P47" s="224"/>
      <c r="Q47" s="224"/>
    </row>
    <row r="48" spans="1:17" ht="14" hidden="1" x14ac:dyDescent="0.15">
      <c r="A48" s="5">
        <v>60</v>
      </c>
      <c r="B48" s="8"/>
      <c r="C48" s="246">
        <f>IF('INGRESO DE DATOS'!$G$21="Guayaquil/Santa Elena",'Tablas Guayaquil'!C48,'Tablas Resto de Ecuador'!C48)</f>
        <v>5934</v>
      </c>
      <c r="D48" s="246">
        <f>IF('INGRESO DE DATOS'!$G$21="Guayaquil/Santa Elena",'Tablas Guayaquil'!D48,'Tablas Resto de Ecuador'!D48)</f>
        <v>5159</v>
      </c>
      <c r="E48" s="246">
        <f>IF('INGRESO DE DATOS'!$G$21="Guayaquil/Santa Elena",'Tablas Guayaquil'!E48,'Tablas Resto de Ecuador'!E48)</f>
        <v>4666</v>
      </c>
      <c r="F48" s="246">
        <f>IF('INGRESO DE DATOS'!$G$21="Guayaquil/Santa Elena",'Tablas Guayaquil'!F48,'Tablas Resto de Ecuador'!F48)</f>
        <v>4262</v>
      </c>
      <c r="G48" s="246">
        <f>IF('INGRESO DE DATOS'!$G$21="Guayaquil/Santa Elena",'Tablas Guayaquil'!G48,'Tablas Resto de Ecuador'!G48)</f>
        <v>2934</v>
      </c>
      <c r="H48" s="246">
        <f>IF('INGRESO DE DATOS'!$G$21="Guayaquil/Santa Elena",'Tablas Guayaquil'!H48,'Tablas Resto de Ecuador'!H48)</f>
        <v>2467</v>
      </c>
      <c r="I48" s="246">
        <f>IF('INGRESO DE DATOS'!$G$21="Guayaquil/Santa Elena",'Tablas Guayaquil'!I48,'Tablas Resto de Ecuador'!I48)</f>
        <v>1779</v>
      </c>
      <c r="J48" s="203"/>
      <c r="K48" s="224"/>
      <c r="L48" s="224"/>
      <c r="M48" s="224"/>
      <c r="N48" s="224"/>
      <c r="O48" s="224"/>
      <c r="P48" s="224"/>
      <c r="Q48" s="224"/>
    </row>
    <row r="49" spans="1:17" ht="14" hidden="1" x14ac:dyDescent="0.15">
      <c r="A49" s="5">
        <v>61</v>
      </c>
      <c r="B49" s="8"/>
      <c r="C49" s="246">
        <f>IF('INGRESO DE DATOS'!$G$21="Guayaquil/Santa Elena",'Tablas Guayaquil'!C49,'Tablas Resto de Ecuador'!C49)</f>
        <v>6163</v>
      </c>
      <c r="D49" s="246">
        <f>IF('INGRESO DE DATOS'!$G$21="Guayaquil/Santa Elena",'Tablas Guayaquil'!D49,'Tablas Resto de Ecuador'!D49)</f>
        <v>5357</v>
      </c>
      <c r="E49" s="246">
        <f>IF('INGRESO DE DATOS'!$G$21="Guayaquil/Santa Elena",'Tablas Guayaquil'!E49,'Tablas Resto de Ecuador'!E49)</f>
        <v>4867</v>
      </c>
      <c r="F49" s="246">
        <f>IF('INGRESO DE DATOS'!$G$21="Guayaquil/Santa Elena",'Tablas Guayaquil'!F49,'Tablas Resto de Ecuador'!F49)</f>
        <v>4421</v>
      </c>
      <c r="G49" s="246">
        <f>IF('INGRESO DE DATOS'!$G$21="Guayaquil/Santa Elena",'Tablas Guayaquil'!G49,'Tablas Resto de Ecuador'!G49)</f>
        <v>3043</v>
      </c>
      <c r="H49" s="246">
        <f>IF('INGRESO DE DATOS'!$G$21="Guayaquil/Santa Elena",'Tablas Guayaquil'!H49,'Tablas Resto de Ecuador'!H49)</f>
        <v>2661</v>
      </c>
      <c r="I49" s="246">
        <f>IF('INGRESO DE DATOS'!$G$21="Guayaquil/Santa Elena",'Tablas Guayaquil'!I49,'Tablas Resto de Ecuador'!I49)</f>
        <v>1924</v>
      </c>
      <c r="J49" s="203"/>
      <c r="K49" s="224"/>
      <c r="L49" s="224"/>
      <c r="M49" s="224"/>
      <c r="N49" s="224"/>
      <c r="O49" s="224"/>
      <c r="P49" s="224"/>
      <c r="Q49" s="224"/>
    </row>
    <row r="50" spans="1:17" ht="14" hidden="1" x14ac:dyDescent="0.15">
      <c r="A50" s="5">
        <v>62</v>
      </c>
      <c r="B50" s="8"/>
      <c r="C50" s="246">
        <f>IF('INGRESO DE DATOS'!$G$21="Guayaquil/Santa Elena",'Tablas Guayaquil'!C50,'Tablas Resto de Ecuador'!C50)</f>
        <v>6439</v>
      </c>
      <c r="D50" s="246">
        <f>IF('INGRESO DE DATOS'!$G$21="Guayaquil/Santa Elena",'Tablas Guayaquil'!D50,'Tablas Resto de Ecuador'!D50)</f>
        <v>5599</v>
      </c>
      <c r="E50" s="246">
        <f>IF('INGRESO DE DATOS'!$G$21="Guayaquil/Santa Elena",'Tablas Guayaquil'!E50,'Tablas Resto de Ecuador'!E50)</f>
        <v>5105</v>
      </c>
      <c r="F50" s="246">
        <f>IF('INGRESO DE DATOS'!$G$21="Guayaquil/Santa Elena",'Tablas Guayaquil'!F50,'Tablas Resto de Ecuador'!F50)</f>
        <v>4620</v>
      </c>
      <c r="G50" s="246">
        <f>IF('INGRESO DE DATOS'!$G$21="Guayaquil/Santa Elena",'Tablas Guayaquil'!G50,'Tablas Resto de Ecuador'!G50)</f>
        <v>3182</v>
      </c>
      <c r="H50" s="246">
        <f>IF('INGRESO DE DATOS'!$G$21="Guayaquil/Santa Elena",'Tablas Guayaquil'!H50,'Tablas Resto de Ecuador'!H50)</f>
        <v>2872</v>
      </c>
      <c r="I50" s="246">
        <f>IF('INGRESO DE DATOS'!$G$21="Guayaquil/Santa Elena",'Tablas Guayaquil'!I50,'Tablas Resto de Ecuador'!I50)</f>
        <v>2081</v>
      </c>
      <c r="J50" s="203"/>
      <c r="K50" s="224"/>
      <c r="L50" s="224"/>
      <c r="M50" s="224"/>
      <c r="N50" s="224"/>
      <c r="O50" s="224"/>
      <c r="P50" s="224"/>
      <c r="Q50" s="224"/>
    </row>
    <row r="51" spans="1:17" ht="14" hidden="1" x14ac:dyDescent="0.15">
      <c r="A51" s="5">
        <v>63</v>
      </c>
      <c r="B51" s="8"/>
      <c r="C51" s="246">
        <f>IF('INGRESO DE DATOS'!$G$21="Guayaquil/Santa Elena",'Tablas Guayaquil'!C51,'Tablas Resto de Ecuador'!C51)</f>
        <v>6771</v>
      </c>
      <c r="D51" s="246">
        <f>IF('INGRESO DE DATOS'!$G$21="Guayaquil/Santa Elena",'Tablas Guayaquil'!D51,'Tablas Resto de Ecuador'!D51)</f>
        <v>5886</v>
      </c>
      <c r="E51" s="246">
        <f>IF('INGRESO DE DATOS'!$G$21="Guayaquil/Santa Elena",'Tablas Guayaquil'!E51,'Tablas Resto de Ecuador'!E51)</f>
        <v>5370</v>
      </c>
      <c r="F51" s="246">
        <f>IF('INGRESO DE DATOS'!$G$21="Guayaquil/Santa Elena",'Tablas Guayaquil'!F51,'Tablas Resto de Ecuador'!F51)</f>
        <v>4858</v>
      </c>
      <c r="G51" s="246">
        <f>IF('INGRESO DE DATOS'!$G$21="Guayaquil/Santa Elena",'Tablas Guayaquil'!G51,'Tablas Resto de Ecuador'!G51)</f>
        <v>3348</v>
      </c>
      <c r="H51" s="246">
        <f>IF('INGRESO DE DATOS'!$G$21="Guayaquil/Santa Elena",'Tablas Guayaquil'!H51,'Tablas Resto de Ecuador'!H51)</f>
        <v>3098</v>
      </c>
      <c r="I51" s="246">
        <f>IF('INGRESO DE DATOS'!$G$21="Guayaquil/Santa Elena",'Tablas Guayaquil'!I51,'Tablas Resto de Ecuador'!I51)</f>
        <v>2249</v>
      </c>
      <c r="J51" s="203"/>
      <c r="K51" s="224"/>
      <c r="L51" s="224"/>
      <c r="M51" s="224"/>
      <c r="N51" s="224"/>
      <c r="O51" s="224"/>
      <c r="P51" s="224"/>
      <c r="Q51" s="224"/>
    </row>
    <row r="52" spans="1:17" ht="14" hidden="1" x14ac:dyDescent="0.15">
      <c r="A52" s="5">
        <v>64</v>
      </c>
      <c r="B52" s="8"/>
      <c r="C52" s="246">
        <f>IF('INGRESO DE DATOS'!$G$21="Guayaquil/Santa Elena",'Tablas Guayaquil'!C52,'Tablas Resto de Ecuador'!C52)</f>
        <v>7160</v>
      </c>
      <c r="D52" s="246">
        <f>IF('INGRESO DE DATOS'!$G$21="Guayaquil/Santa Elena",'Tablas Guayaquil'!D52,'Tablas Resto de Ecuador'!D52)</f>
        <v>6228</v>
      </c>
      <c r="E52" s="246">
        <f>IF('INGRESO DE DATOS'!$G$21="Guayaquil/Santa Elena",'Tablas Guayaquil'!E52,'Tablas Resto de Ecuador'!E52)</f>
        <v>5677</v>
      </c>
      <c r="F52" s="246">
        <f>IF('INGRESO DE DATOS'!$G$21="Guayaquil/Santa Elena",'Tablas Guayaquil'!F52,'Tablas Resto de Ecuador'!F52)</f>
        <v>5138</v>
      </c>
      <c r="G52" s="246">
        <f>IF('INGRESO DE DATOS'!$G$21="Guayaquil/Santa Elena",'Tablas Guayaquil'!G52,'Tablas Resto de Ecuador'!G52)</f>
        <v>3717</v>
      </c>
      <c r="H52" s="246">
        <f>IF('INGRESO DE DATOS'!$G$21="Guayaquil/Santa Elena",'Tablas Guayaquil'!H52,'Tablas Resto de Ecuador'!H52)</f>
        <v>3343</v>
      </c>
      <c r="I52" s="246">
        <f>IF('INGRESO DE DATOS'!$G$21="Guayaquil/Santa Elena",'Tablas Guayaquil'!I52,'Tablas Resto de Ecuador'!I52)</f>
        <v>2429</v>
      </c>
      <c r="J52" s="203"/>
      <c r="K52" s="224"/>
      <c r="L52" s="224"/>
      <c r="M52" s="224"/>
      <c r="N52" s="224"/>
      <c r="O52" s="232"/>
      <c r="P52" s="224"/>
      <c r="Q52" s="224"/>
    </row>
    <row r="53" spans="1:17" ht="14" hidden="1" x14ac:dyDescent="0.15">
      <c r="A53" s="5">
        <v>65</v>
      </c>
      <c r="B53" s="8"/>
      <c r="C53" s="246">
        <f>IF('INGRESO DE DATOS'!$G$21="Guayaquil/Santa Elena",'Tablas Guayaquil'!C53,'Tablas Resto de Ecuador'!C53)</f>
        <v>7630</v>
      </c>
      <c r="D53" s="246">
        <f>IF('INGRESO DE DATOS'!$G$21="Guayaquil/Santa Elena",'Tablas Guayaquil'!D53,'Tablas Resto de Ecuador'!D53)</f>
        <v>6633</v>
      </c>
      <c r="E53" s="246">
        <f>IF('INGRESO DE DATOS'!$G$21="Guayaquil/Santa Elena",'Tablas Guayaquil'!E53,'Tablas Resto de Ecuador'!E53)</f>
        <v>6047</v>
      </c>
      <c r="F53" s="246">
        <f>IF('INGRESO DE DATOS'!$G$21="Guayaquil/Santa Elena",'Tablas Guayaquil'!F53,'Tablas Resto de Ecuador'!F53)</f>
        <v>5522</v>
      </c>
      <c r="G53" s="246">
        <f>IF('INGRESO DE DATOS'!$G$21="Guayaquil/Santa Elena",'Tablas Guayaquil'!G53,'Tablas Resto de Ecuador'!G53)</f>
        <v>3979</v>
      </c>
      <c r="H53" s="246">
        <f>IF('INGRESO DE DATOS'!$G$21="Guayaquil/Santa Elena",'Tablas Guayaquil'!H53,'Tablas Resto de Ecuador'!H53)</f>
        <v>3606</v>
      </c>
      <c r="I53" s="246">
        <f>IF('INGRESO DE DATOS'!$G$21="Guayaquil/Santa Elena",'Tablas Guayaquil'!I53,'Tablas Resto de Ecuador'!I53)</f>
        <v>2624</v>
      </c>
      <c r="J53" s="203"/>
      <c r="K53" s="224"/>
      <c r="L53" s="224"/>
      <c r="M53" s="224"/>
      <c r="N53" s="224"/>
      <c r="O53" s="232"/>
      <c r="P53" s="224"/>
      <c r="Q53" s="224"/>
    </row>
    <row r="54" spans="1:17" ht="14" hidden="1" x14ac:dyDescent="0.15">
      <c r="A54" s="5">
        <v>66</v>
      </c>
      <c r="B54" s="8"/>
      <c r="C54" s="246">
        <f>IF('INGRESO DE DATOS'!$G$21="Guayaquil/Santa Elena",'Tablas Guayaquil'!C54,'Tablas Resto de Ecuador'!C54)</f>
        <v>8177</v>
      </c>
      <c r="D54" s="246">
        <f>IF('INGRESO DE DATOS'!$G$21="Guayaquil/Santa Elena",'Tablas Guayaquil'!D54,'Tablas Resto de Ecuador'!D54)</f>
        <v>7111</v>
      </c>
      <c r="E54" s="246">
        <f>IF('INGRESO DE DATOS'!$G$21="Guayaquil/Santa Elena",'Tablas Guayaquil'!E54,'Tablas Resto de Ecuador'!E54)</f>
        <v>6484</v>
      </c>
      <c r="F54" s="246">
        <f>IF('INGRESO DE DATOS'!$G$21="Guayaquil/Santa Elena",'Tablas Guayaquil'!F54,'Tablas Resto de Ecuador'!F54)</f>
        <v>5963</v>
      </c>
      <c r="G54" s="246">
        <f>IF('INGRESO DE DATOS'!$G$21="Guayaquil/Santa Elena",'Tablas Guayaquil'!G54,'Tablas Resto de Ecuador'!G54)</f>
        <v>4286</v>
      </c>
      <c r="H54" s="246">
        <f>IF('INGRESO DE DATOS'!$G$21="Guayaquil/Santa Elena",'Tablas Guayaquil'!H54,'Tablas Resto de Ecuador'!H54)</f>
        <v>3891</v>
      </c>
      <c r="I54" s="246">
        <f>IF('INGRESO DE DATOS'!$G$21="Guayaquil/Santa Elena",'Tablas Guayaquil'!I54,'Tablas Resto de Ecuador'!I54)</f>
        <v>2834</v>
      </c>
      <c r="J54" s="203"/>
      <c r="K54" s="224"/>
      <c r="L54" s="224"/>
      <c r="M54" s="224"/>
      <c r="N54" s="224"/>
      <c r="O54" s="232"/>
      <c r="P54" s="224"/>
      <c r="Q54" s="224"/>
    </row>
    <row r="55" spans="1:17" ht="14" hidden="1" x14ac:dyDescent="0.15">
      <c r="A55" s="5">
        <v>67</v>
      </c>
      <c r="B55" s="8"/>
      <c r="C55" s="246">
        <f>IF('INGRESO DE DATOS'!$G$21="Guayaquil/Santa Elena",'Tablas Guayaquil'!C55,'Tablas Resto de Ecuador'!C55)</f>
        <v>8830</v>
      </c>
      <c r="D55" s="246">
        <f>IF('INGRESO DE DATOS'!$G$21="Guayaquil/Santa Elena",'Tablas Guayaquil'!D55,'Tablas Resto de Ecuador'!D55)</f>
        <v>7679</v>
      </c>
      <c r="E55" s="246">
        <f>IF('INGRESO DE DATOS'!$G$21="Guayaquil/Santa Elena",'Tablas Guayaquil'!E55,'Tablas Resto de Ecuador'!E55)</f>
        <v>7003</v>
      </c>
      <c r="F55" s="246">
        <f>IF('INGRESO DE DATOS'!$G$21="Guayaquil/Santa Elena",'Tablas Guayaquil'!F55,'Tablas Resto de Ecuador'!F55)</f>
        <v>6445</v>
      </c>
      <c r="G55" s="246">
        <f>IF('INGRESO DE DATOS'!$G$21="Guayaquil/Santa Elena",'Tablas Guayaquil'!G55,'Tablas Resto de Ecuador'!G55)</f>
        <v>4629</v>
      </c>
      <c r="H55" s="246">
        <f>IF('INGRESO DE DATOS'!$G$21="Guayaquil/Santa Elena",'Tablas Guayaquil'!H55,'Tablas Resto de Ecuador'!H55)</f>
        <v>4197</v>
      </c>
      <c r="I55" s="246">
        <f>IF('INGRESO DE DATOS'!$G$21="Guayaquil/Santa Elena",'Tablas Guayaquil'!I55,'Tablas Resto de Ecuador'!I55)</f>
        <v>3060</v>
      </c>
      <c r="J55" s="203"/>
      <c r="K55" s="224"/>
      <c r="L55" s="224"/>
      <c r="M55" s="224"/>
      <c r="N55" s="224"/>
      <c r="O55" s="232"/>
      <c r="P55" s="224"/>
      <c r="Q55" s="224"/>
    </row>
    <row r="56" spans="1:17" ht="14" hidden="1" x14ac:dyDescent="0.15">
      <c r="A56" s="5">
        <v>68</v>
      </c>
      <c r="B56" s="8"/>
      <c r="C56" s="246">
        <f>IF('INGRESO DE DATOS'!$G$21="Guayaquil/Santa Elena",'Tablas Guayaquil'!C56,'Tablas Resto de Ecuador'!C56)</f>
        <v>9582</v>
      </c>
      <c r="D56" s="246">
        <f>IF('INGRESO DE DATOS'!$G$21="Guayaquil/Santa Elena",'Tablas Guayaquil'!D56,'Tablas Resto de Ecuador'!D56)</f>
        <v>8330</v>
      </c>
      <c r="E56" s="246">
        <f>IF('INGRESO DE DATOS'!$G$21="Guayaquil/Santa Elena",'Tablas Guayaquil'!E56,'Tablas Resto de Ecuador'!E56)</f>
        <v>7597</v>
      </c>
      <c r="F56" s="246">
        <f>IF('INGRESO DE DATOS'!$G$21="Guayaquil/Santa Elena",'Tablas Guayaquil'!F56,'Tablas Resto de Ecuador'!F56)</f>
        <v>6988</v>
      </c>
      <c r="G56" s="246">
        <f>IF('INGRESO DE DATOS'!$G$21="Guayaquil/Santa Elena",'Tablas Guayaquil'!G56,'Tablas Resto de Ecuador'!G56)</f>
        <v>5020</v>
      </c>
      <c r="H56" s="246">
        <f>IF('INGRESO DE DATOS'!$G$21="Guayaquil/Santa Elena",'Tablas Guayaquil'!H56,'Tablas Resto de Ecuador'!H56)</f>
        <v>4528</v>
      </c>
      <c r="I56" s="246">
        <f>IF('INGRESO DE DATOS'!$G$21="Guayaquil/Santa Elena",'Tablas Guayaquil'!I56,'Tablas Resto de Ecuador'!I56)</f>
        <v>3304</v>
      </c>
      <c r="J56" s="203"/>
      <c r="K56" s="224"/>
      <c r="L56" s="224"/>
      <c r="M56" s="224"/>
      <c r="N56" s="224"/>
      <c r="O56" s="232"/>
      <c r="P56" s="224"/>
      <c r="Q56" s="224"/>
    </row>
    <row r="57" spans="1:17" ht="14" hidden="1" x14ac:dyDescent="0.15">
      <c r="A57" s="5">
        <v>69</v>
      </c>
      <c r="B57" s="8"/>
      <c r="C57" s="246">
        <f>IF('INGRESO DE DATOS'!$G$21="Guayaquil/Santa Elena",'Tablas Guayaquil'!C57,'Tablas Resto de Ecuador'!C57)</f>
        <v>10455</v>
      </c>
      <c r="D57" s="246">
        <f>IF('INGRESO DE DATOS'!$G$21="Guayaquil/Santa Elena",'Tablas Guayaquil'!D57,'Tablas Resto de Ecuador'!D57)</f>
        <v>9091</v>
      </c>
      <c r="E57" s="246">
        <f>IF('INGRESO DE DATOS'!$G$21="Guayaquil/Santa Elena",'Tablas Guayaquil'!E57,'Tablas Resto de Ecuador'!E57)</f>
        <v>8290</v>
      </c>
      <c r="F57" s="246">
        <f>IF('INGRESO DE DATOS'!$G$21="Guayaquil/Santa Elena",'Tablas Guayaquil'!F57,'Tablas Resto de Ecuador'!F57)</f>
        <v>7631</v>
      </c>
      <c r="G57" s="246">
        <f>IF('INGRESO DE DATOS'!$G$21="Guayaquil/Santa Elena",'Tablas Guayaquil'!G57,'Tablas Resto de Ecuador'!G57)</f>
        <v>5222</v>
      </c>
      <c r="H57" s="246">
        <f>IF('INGRESO DE DATOS'!$G$21="Guayaquil/Santa Elena",'Tablas Guayaquil'!H57,'Tablas Resto de Ecuador'!H57)</f>
        <v>4885</v>
      </c>
      <c r="I57" s="246">
        <f>IF('INGRESO DE DATOS'!$G$21="Guayaquil/Santa Elena",'Tablas Guayaquil'!I57,'Tablas Resto de Ecuador'!I57)</f>
        <v>3565</v>
      </c>
      <c r="J57" s="203"/>
      <c r="K57" s="224"/>
      <c r="L57" s="224"/>
      <c r="M57" s="224"/>
      <c r="N57" s="224"/>
      <c r="O57" s="224"/>
      <c r="P57" s="224"/>
      <c r="Q57" s="224"/>
    </row>
    <row r="58" spans="1:17" ht="14" hidden="1" x14ac:dyDescent="0.15">
      <c r="A58" s="5">
        <v>70</v>
      </c>
      <c r="B58" s="8"/>
      <c r="C58" s="246">
        <f>IF('INGRESO DE DATOS'!$G$21="Guayaquil/Santa Elena",'Tablas Guayaquil'!C58,'Tablas Resto de Ecuador'!C58)</f>
        <v>11467</v>
      </c>
      <c r="D58" s="246">
        <f>IF('INGRESO DE DATOS'!$G$21="Guayaquil/Santa Elena",'Tablas Guayaquil'!D58,'Tablas Resto de Ecuador'!D58)</f>
        <v>9972</v>
      </c>
      <c r="E58" s="246">
        <f>IF('INGRESO DE DATOS'!$G$21="Guayaquil/Santa Elena",'Tablas Guayaquil'!E58,'Tablas Resto de Ecuador'!E58)</f>
        <v>9013</v>
      </c>
      <c r="F58" s="246">
        <f>IF('INGRESO DE DATOS'!$G$21="Guayaquil/Santa Elena",'Tablas Guayaquil'!F58,'Tablas Resto de Ecuador'!F58)</f>
        <v>8492</v>
      </c>
      <c r="G58" s="246">
        <f>IF('INGRESO DE DATOS'!$G$21="Guayaquil/Santa Elena",'Tablas Guayaquil'!G58,'Tablas Resto de Ecuador'!G58)</f>
        <v>5774</v>
      </c>
      <c r="H58" s="246">
        <f>IF('INGRESO DE DATOS'!$G$21="Guayaquil/Santa Elena",'Tablas Guayaquil'!H58,'Tablas Resto de Ecuador'!H58)</f>
        <v>5268</v>
      </c>
      <c r="I58" s="246">
        <f>IF('INGRESO DE DATOS'!$G$21="Guayaquil/Santa Elena",'Tablas Guayaquil'!I58,'Tablas Resto de Ecuador'!I58)</f>
        <v>3846</v>
      </c>
      <c r="J58" s="203"/>
      <c r="K58" s="224"/>
      <c r="L58" s="224"/>
      <c r="M58" s="224"/>
      <c r="N58" s="224"/>
      <c r="O58" s="224"/>
      <c r="P58" s="224"/>
      <c r="Q58" s="224"/>
    </row>
    <row r="59" spans="1:17" ht="14" hidden="1" x14ac:dyDescent="0.15">
      <c r="A59" s="5">
        <v>71</v>
      </c>
      <c r="B59" s="8"/>
      <c r="C59" s="246">
        <f>IF('INGRESO DE DATOS'!$G$21="Guayaquil/Santa Elena",'Tablas Guayaquil'!C59,'Tablas Resto de Ecuador'!C59)</f>
        <v>12630</v>
      </c>
      <c r="D59" s="246">
        <f>IF('INGRESO DE DATOS'!$G$21="Guayaquil/Santa Elena",'Tablas Guayaquil'!D59,'Tablas Resto de Ecuador'!D59)</f>
        <v>10983</v>
      </c>
      <c r="E59" s="246">
        <f>IF('INGRESO DE DATOS'!$G$21="Guayaquil/Santa Elena",'Tablas Guayaquil'!E59,'Tablas Resto de Ecuador'!E59)</f>
        <v>10012</v>
      </c>
      <c r="F59" s="246">
        <f>IF('INGRESO DE DATOS'!$G$21="Guayaquil/Santa Elena",'Tablas Guayaquil'!F59,'Tablas Resto de Ecuador'!F59)</f>
        <v>9351</v>
      </c>
      <c r="G59" s="246">
        <f>IF('INGRESO DE DATOS'!$G$21="Guayaquil/Santa Elena",'Tablas Guayaquil'!G59,'Tablas Resto de Ecuador'!G59)</f>
        <v>6361</v>
      </c>
      <c r="H59" s="246">
        <f>IF('INGRESO DE DATOS'!$G$21="Guayaquil/Santa Elena",'Tablas Guayaquil'!H59,'Tablas Resto de Ecuador'!H59)</f>
        <v>5681</v>
      </c>
      <c r="I59" s="246">
        <f>IF('INGRESO DE DATOS'!$G$21="Guayaquil/Santa Elena",'Tablas Guayaquil'!I59,'Tablas Resto de Ecuador'!I59)</f>
        <v>4145</v>
      </c>
      <c r="J59" s="203"/>
      <c r="K59" s="224"/>
      <c r="L59" s="224"/>
      <c r="M59" s="224"/>
      <c r="N59" s="224"/>
      <c r="O59" s="224"/>
      <c r="P59" s="224"/>
      <c r="Q59" s="224"/>
    </row>
    <row r="60" spans="1:17" ht="14" hidden="1" x14ac:dyDescent="0.15">
      <c r="A60" s="5">
        <v>72</v>
      </c>
      <c r="B60" s="8"/>
      <c r="C60" s="246">
        <f>IF('INGRESO DE DATOS'!$G$21="Guayaquil/Santa Elena",'Tablas Guayaquil'!C60,'Tablas Resto de Ecuador'!C60)</f>
        <v>13971</v>
      </c>
      <c r="D60" s="246">
        <f>IF('INGRESO DE DATOS'!$G$21="Guayaquil/Santa Elena",'Tablas Guayaquil'!D60,'Tablas Resto de Ecuador'!D60)</f>
        <v>12148</v>
      </c>
      <c r="E60" s="246">
        <f>IF('INGRESO DE DATOS'!$G$21="Guayaquil/Santa Elena",'Tablas Guayaquil'!E60,'Tablas Resto de Ecuador'!E60)</f>
        <v>11078</v>
      </c>
      <c r="F60" s="246">
        <f>IF('INGRESO DE DATOS'!$G$21="Guayaquil/Santa Elena",'Tablas Guayaquil'!F60,'Tablas Resto de Ecuador'!F60)</f>
        <v>10349</v>
      </c>
      <c r="G60" s="246">
        <f>IF('INGRESO DE DATOS'!$G$21="Guayaquil/Santa Elena",'Tablas Guayaquil'!G60,'Tablas Resto de Ecuador'!G60)</f>
        <v>7040</v>
      </c>
      <c r="H60" s="246">
        <f>IF('INGRESO DE DATOS'!$G$21="Guayaquil/Santa Elena",'Tablas Guayaquil'!H60,'Tablas Resto de Ecuador'!H60)</f>
        <v>6123</v>
      </c>
      <c r="I60" s="246">
        <f>IF('INGRESO DE DATOS'!$G$21="Guayaquil/Santa Elena",'Tablas Guayaquil'!I60,'Tablas Resto de Ecuador'!I60)</f>
        <v>4465</v>
      </c>
      <c r="J60" s="203"/>
      <c r="K60" s="224"/>
      <c r="L60" s="224"/>
      <c r="M60" s="224"/>
      <c r="N60" s="224"/>
      <c r="O60" s="224"/>
      <c r="P60" s="224"/>
      <c r="Q60" s="224"/>
    </row>
    <row r="61" spans="1:17" ht="14" hidden="1" x14ac:dyDescent="0.15">
      <c r="A61" s="5">
        <v>73</v>
      </c>
      <c r="B61" s="8"/>
      <c r="C61" s="246">
        <f>IF('INGRESO DE DATOS'!$G$21="Guayaquil/Santa Elena",'Tablas Guayaquil'!C61,'Tablas Resto de Ecuador'!C61)</f>
        <v>15517</v>
      </c>
      <c r="D61" s="246">
        <f>IF('INGRESO DE DATOS'!$G$21="Guayaquil/Santa Elena",'Tablas Guayaquil'!D61,'Tablas Resto de Ecuador'!D61)</f>
        <v>13492</v>
      </c>
      <c r="E61" s="246">
        <f>IF('INGRESO DE DATOS'!$G$21="Guayaquil/Santa Elena",'Tablas Guayaquil'!E61,'Tablas Resto de Ecuador'!E61)</f>
        <v>12301</v>
      </c>
      <c r="F61" s="246">
        <f>IF('INGRESO DE DATOS'!$G$21="Guayaquil/Santa Elena",'Tablas Guayaquil'!F61,'Tablas Resto de Ecuador'!F61)</f>
        <v>11489</v>
      </c>
      <c r="G61" s="246">
        <f>IF('INGRESO DE DATOS'!$G$21="Guayaquil/Santa Elena",'Tablas Guayaquil'!G61,'Tablas Resto de Ecuador'!G61)</f>
        <v>7813</v>
      </c>
      <c r="H61" s="246">
        <f>IF('INGRESO DE DATOS'!$G$21="Guayaquil/Santa Elena",'Tablas Guayaquil'!H61,'Tablas Resto de Ecuador'!H61)</f>
        <v>6597</v>
      </c>
      <c r="I61" s="246">
        <f>IF('INGRESO DE DATOS'!$G$21="Guayaquil/Santa Elena",'Tablas Guayaquil'!I61,'Tablas Resto de Ecuador'!I61)</f>
        <v>4805</v>
      </c>
      <c r="J61" s="203"/>
      <c r="K61" s="224"/>
      <c r="L61" s="224"/>
      <c r="M61" s="224"/>
      <c r="N61" s="224"/>
      <c r="O61" s="224"/>
      <c r="P61" s="224"/>
      <c r="Q61" s="224"/>
    </row>
    <row r="62" spans="1:17" ht="14" hidden="1" x14ac:dyDescent="0.15">
      <c r="A62" s="5">
        <v>74</v>
      </c>
      <c r="B62" s="8"/>
      <c r="C62" s="246">
        <f>IF('INGRESO DE DATOS'!$G$21="Guayaquil/Santa Elena",'Tablas Guayaquil'!C62,'Tablas Resto de Ecuador'!C62)</f>
        <v>17300</v>
      </c>
      <c r="D62" s="246">
        <f>IF('INGRESO DE DATOS'!$G$21="Guayaquil/Santa Elena",'Tablas Guayaquil'!D62,'Tablas Resto de Ecuador'!D62)</f>
        <v>15041</v>
      </c>
      <c r="E62" s="246">
        <f>IF('INGRESO DE DATOS'!$G$21="Guayaquil/Santa Elena",'Tablas Guayaquil'!E62,'Tablas Resto de Ecuador'!E62)</f>
        <v>13714</v>
      </c>
      <c r="F62" s="246">
        <f>IF('INGRESO DE DATOS'!$G$21="Guayaquil/Santa Elena",'Tablas Guayaquil'!F62,'Tablas Resto de Ecuador'!F62)</f>
        <v>12811</v>
      </c>
      <c r="G62" s="246">
        <f>IF('INGRESO DE DATOS'!$G$21="Guayaquil/Santa Elena",'Tablas Guayaquil'!G62,'Tablas Resto de Ecuador'!G62)</f>
        <v>8714</v>
      </c>
      <c r="H62" s="246">
        <f>IF('INGRESO DE DATOS'!$G$21="Guayaquil/Santa Elena",'Tablas Guayaquil'!H62,'Tablas Resto de Ecuador'!H62)</f>
        <v>7102</v>
      </c>
      <c r="I62" s="246">
        <f>IF('INGRESO DE DATOS'!$G$21="Guayaquil/Santa Elena",'Tablas Guayaquil'!I62,'Tablas Resto de Ecuador'!I62)</f>
        <v>5164</v>
      </c>
      <c r="J62" s="203"/>
      <c r="K62" s="224"/>
      <c r="L62" s="224"/>
      <c r="M62" s="224"/>
      <c r="N62" s="224"/>
      <c r="O62" s="224"/>
      <c r="P62" s="224"/>
      <c r="Q62" s="224"/>
    </row>
    <row r="63" spans="1:17" ht="14" hidden="1" x14ac:dyDescent="0.15">
      <c r="A63" s="5">
        <v>75</v>
      </c>
      <c r="B63" s="8"/>
      <c r="C63" s="246">
        <f>IF('INGRESO DE DATOS'!$G$21="Guayaquil/Santa Elena",'Tablas Guayaquil'!C63,'Tablas Resto de Ecuador'!C63)</f>
        <v>19342</v>
      </c>
      <c r="D63" s="246">
        <f>IF('INGRESO DE DATOS'!$G$21="Guayaquil/Santa Elena",'Tablas Guayaquil'!D63,'Tablas Resto de Ecuador'!D63)</f>
        <v>16820</v>
      </c>
      <c r="E63" s="246">
        <f>IF('INGRESO DE DATOS'!$G$21="Guayaquil/Santa Elena",'Tablas Guayaquil'!E63,'Tablas Resto de Ecuador'!E63)</f>
        <v>15274</v>
      </c>
      <c r="F63" s="246">
        <f>IF('INGRESO DE DATOS'!$G$21="Guayaquil/Santa Elena",'Tablas Guayaquil'!F63,'Tablas Resto de Ecuador'!F63)</f>
        <v>14415</v>
      </c>
      <c r="G63" s="246">
        <f>IF('INGRESO DE DATOS'!$G$21="Guayaquil/Santa Elena",'Tablas Guayaquil'!G63,'Tablas Resto de Ecuador'!G63)</f>
        <v>9777</v>
      </c>
      <c r="H63" s="246">
        <f>IF('INGRESO DE DATOS'!$G$21="Guayaquil/Santa Elena",'Tablas Guayaquil'!H63,'Tablas Resto de Ecuador'!H63)</f>
        <v>7637</v>
      </c>
      <c r="I63" s="246">
        <f>IF('INGRESO DE DATOS'!$G$21="Guayaquil/Santa Elena",'Tablas Guayaquil'!I63,'Tablas Resto de Ecuador'!I63)</f>
        <v>5541</v>
      </c>
      <c r="J63" s="203"/>
      <c r="K63" s="224"/>
      <c r="L63" s="224"/>
      <c r="M63" s="224"/>
      <c r="N63" s="224"/>
      <c r="O63" s="224"/>
      <c r="P63" s="224"/>
      <c r="Q63" s="224"/>
    </row>
    <row r="64" spans="1:17" ht="14" hidden="1" x14ac:dyDescent="0.15">
      <c r="A64" s="5">
        <v>76</v>
      </c>
      <c r="B64" s="8"/>
      <c r="C64" s="246">
        <f>IF('INGRESO DE DATOS'!$G$21="Guayaquil/Santa Elena",'Tablas Guayaquil'!C64,'Tablas Resto de Ecuador'!C64)</f>
        <v>21693</v>
      </c>
      <c r="D64" s="246">
        <f>IF('INGRESO DE DATOS'!$G$21="Guayaquil/Santa Elena",'Tablas Guayaquil'!D64,'Tablas Resto de Ecuador'!D64)</f>
        <v>18862</v>
      </c>
      <c r="E64" s="246">
        <f>IF('INGRESO DE DATOS'!$G$21="Guayaquil/Santa Elena",'Tablas Guayaquil'!E64,'Tablas Resto de Ecuador'!E64)</f>
        <v>17185</v>
      </c>
      <c r="F64" s="246">
        <f>IF('INGRESO DE DATOS'!$G$21="Guayaquil/Santa Elena",'Tablas Guayaquil'!F64,'Tablas Resto de Ecuador'!F64)</f>
        <v>16163</v>
      </c>
      <c r="G64" s="246">
        <f>IF('INGRESO DE DATOS'!$G$21="Guayaquil/Santa Elena",'Tablas Guayaquil'!G64,'Tablas Resto de Ecuador'!G64)</f>
        <v>10963</v>
      </c>
      <c r="H64" s="246">
        <f>IF('INGRESO DE DATOS'!$G$21="Guayaquil/Santa Elena",'Tablas Guayaquil'!H64,'Tablas Resto de Ecuador'!H64)</f>
        <v>8202</v>
      </c>
      <c r="I64" s="246">
        <f>IF('INGRESO DE DATOS'!$G$21="Guayaquil/Santa Elena",'Tablas Guayaquil'!I64,'Tablas Resto de Ecuador'!I64)</f>
        <v>5934</v>
      </c>
      <c r="J64" s="203"/>
      <c r="K64" s="224"/>
      <c r="L64" s="224"/>
      <c r="M64" s="224"/>
      <c r="N64" s="224"/>
      <c r="O64" s="224"/>
      <c r="P64" s="224"/>
      <c r="Q64" s="224"/>
    </row>
    <row r="65" spans="1:17" ht="14" hidden="1" x14ac:dyDescent="0.15">
      <c r="A65" s="5">
        <v>77</v>
      </c>
      <c r="B65" s="8"/>
      <c r="C65" s="246">
        <f>IF('INGRESO DE DATOS'!$G$21="Guayaquil/Santa Elena",'Tablas Guayaquil'!C65,'Tablas Resto de Ecuador'!C65)</f>
        <v>24360</v>
      </c>
      <c r="D65" s="246">
        <f>IF('INGRESO DE DATOS'!$G$21="Guayaquil/Santa Elena",'Tablas Guayaquil'!D65,'Tablas Resto de Ecuador'!D65)</f>
        <v>21185</v>
      </c>
      <c r="E65" s="246">
        <f>IF('INGRESO DE DATOS'!$G$21="Guayaquil/Santa Elena",'Tablas Guayaquil'!E65,'Tablas Resto de Ecuador'!E65)</f>
        <v>19315</v>
      </c>
      <c r="F65" s="246">
        <f>IF('INGRESO DE DATOS'!$G$21="Guayaquil/Santa Elena",'Tablas Guayaquil'!F65,'Tablas Resto de Ecuador'!F65)</f>
        <v>18020</v>
      </c>
      <c r="G65" s="246">
        <f>IF('INGRESO DE DATOS'!$G$21="Guayaquil/Santa Elena",'Tablas Guayaquil'!G65,'Tablas Resto de Ecuador'!G65)</f>
        <v>12315</v>
      </c>
      <c r="H65" s="246">
        <f>IF('INGRESO DE DATOS'!$G$21="Guayaquil/Santa Elena",'Tablas Guayaquil'!H65,'Tablas Resto de Ecuador'!H65)</f>
        <v>8793</v>
      </c>
      <c r="I65" s="246">
        <f>IF('INGRESO DE DATOS'!$G$21="Guayaquil/Santa Elena",'Tablas Guayaquil'!I65,'Tablas Resto de Ecuador'!I65)</f>
        <v>6338</v>
      </c>
      <c r="J65" s="203"/>
      <c r="K65" s="224"/>
      <c r="L65" s="224"/>
      <c r="M65" s="224"/>
      <c r="N65" s="224"/>
      <c r="O65" s="224"/>
      <c r="P65" s="224"/>
      <c r="Q65" s="224"/>
    </row>
    <row r="66" spans="1:17" ht="14" hidden="1" x14ac:dyDescent="0.15">
      <c r="A66" s="5">
        <v>78</v>
      </c>
      <c r="B66" s="8"/>
      <c r="C66" s="246">
        <f>IF('INGRESO DE DATOS'!$G$21="Guayaquil/Santa Elena",'Tablas Guayaquil'!C66,'Tablas Resto de Ecuador'!C66)</f>
        <v>27373</v>
      </c>
      <c r="D66" s="246">
        <f>IF('INGRESO DE DATOS'!$G$21="Guayaquil/Santa Elena",'Tablas Guayaquil'!D66,'Tablas Resto de Ecuador'!D66)</f>
        <v>23802</v>
      </c>
      <c r="E66" s="246">
        <f>IF('INGRESO DE DATOS'!$G$21="Guayaquil/Santa Elena",'Tablas Guayaquil'!E66,'Tablas Resto de Ecuador'!E66)</f>
        <v>21701</v>
      </c>
      <c r="F66" s="246">
        <f>IF('INGRESO DE DATOS'!$G$21="Guayaquil/Santa Elena",'Tablas Guayaquil'!F66,'Tablas Resto de Ecuador'!F66)</f>
        <v>19330</v>
      </c>
      <c r="G66" s="246">
        <f>IF('INGRESO DE DATOS'!$G$21="Guayaquil/Santa Elena",'Tablas Guayaquil'!G66,'Tablas Resto de Ecuador'!G66)</f>
        <v>13261</v>
      </c>
      <c r="H66" s="246">
        <f>IF('INGRESO DE DATOS'!$G$21="Guayaquil/Santa Elena",'Tablas Guayaquil'!H66,'Tablas Resto de Ecuador'!H66)</f>
        <v>9407</v>
      </c>
      <c r="I66" s="246">
        <f>IF('INGRESO DE DATOS'!$G$21="Guayaquil/Santa Elena",'Tablas Guayaquil'!I66,'Tablas Resto de Ecuador'!I66)</f>
        <v>6750</v>
      </c>
      <c r="J66" s="203"/>
      <c r="K66" s="224"/>
      <c r="L66" s="224"/>
      <c r="M66" s="224"/>
      <c r="N66" s="224"/>
      <c r="O66" s="224"/>
      <c r="P66" s="224"/>
      <c r="Q66" s="224"/>
    </row>
    <row r="67" spans="1:17" ht="14" hidden="1" x14ac:dyDescent="0.15">
      <c r="A67" s="5">
        <v>79</v>
      </c>
      <c r="B67" s="8"/>
      <c r="C67" s="246">
        <f>IF('INGRESO DE DATOS'!$G$21="Guayaquil/Santa Elena",'Tablas Guayaquil'!C67,'Tablas Resto de Ecuador'!C67)</f>
        <v>30755</v>
      </c>
      <c r="D67" s="246">
        <f>IF('INGRESO DE DATOS'!$G$21="Guayaquil/Santa Elena",'Tablas Guayaquil'!D67,'Tablas Resto de Ecuador'!D67)</f>
        <v>26741</v>
      </c>
      <c r="E67" s="246">
        <f>IF('INGRESO DE DATOS'!$G$21="Guayaquil/Santa Elena",'Tablas Guayaquil'!E67,'Tablas Resto de Ecuador'!E67)</f>
        <v>24384</v>
      </c>
      <c r="F67" s="246">
        <f>IF('INGRESO DE DATOS'!$G$21="Guayaquil/Santa Elena",'Tablas Guayaquil'!F67,'Tablas Resto de Ecuador'!F67)</f>
        <v>20705</v>
      </c>
      <c r="G67" s="246">
        <f>IF('INGRESO DE DATOS'!$G$21="Guayaquil/Santa Elena",'Tablas Guayaquil'!G67,'Tablas Resto de Ecuador'!G67)</f>
        <v>14194</v>
      </c>
      <c r="H67" s="246">
        <f>IF('INGRESO DE DATOS'!$G$21="Guayaquil/Santa Elena",'Tablas Guayaquil'!H67,'Tablas Resto de Ecuador'!H67)</f>
        <v>10038</v>
      </c>
      <c r="I67" s="246">
        <f>IF('INGRESO DE DATOS'!$G$21="Guayaquil/Santa Elena",'Tablas Guayaquil'!I67,'Tablas Resto de Ecuador'!I67)</f>
        <v>7158</v>
      </c>
      <c r="J67" s="203"/>
      <c r="K67" s="224"/>
      <c r="L67" s="224"/>
      <c r="M67" s="224"/>
      <c r="N67" s="224"/>
      <c r="O67" s="224"/>
      <c r="P67" s="224"/>
      <c r="Q67" s="224"/>
    </row>
    <row r="68" spans="1:17" s="228" customFormat="1" ht="14" hidden="1" x14ac:dyDescent="0.15">
      <c r="A68" s="225">
        <v>80</v>
      </c>
      <c r="B68" s="226" t="s">
        <v>3</v>
      </c>
      <c r="C68" s="246">
        <f>IF('INGRESO DE DATOS'!$G$21="Guayaquil/Santa Elena",'Tablas Guayaquil'!C68,'Tablas Resto de Ecuador'!C68)</f>
        <v>34565</v>
      </c>
      <c r="D68" s="246">
        <f>IF('INGRESO DE DATOS'!$G$21="Guayaquil/Santa Elena",'Tablas Guayaquil'!D68,'Tablas Resto de Ecuador'!D68)</f>
        <v>30264</v>
      </c>
      <c r="E68" s="246">
        <f>IF('INGRESO DE DATOS'!$G$21="Guayaquil/Santa Elena",'Tablas Guayaquil'!E68,'Tablas Resto de Ecuador'!E68)</f>
        <v>26939</v>
      </c>
      <c r="F68" s="246">
        <f>IF('INGRESO DE DATOS'!$G$21="Guayaquil/Santa Elena",'Tablas Guayaquil'!F68,'Tablas Resto de Ecuador'!F68)</f>
        <v>22140</v>
      </c>
      <c r="G68" s="246">
        <f>IF('INGRESO DE DATOS'!$G$21="Guayaquil/Santa Elena",'Tablas Guayaquil'!G68,'Tablas Resto de Ecuador'!G68)</f>
        <v>15156</v>
      </c>
      <c r="H68" s="246">
        <f>IF('INGRESO DE DATOS'!$G$21="Guayaquil/Santa Elena",'Tablas Guayaquil'!H68,'Tablas Resto de Ecuador'!H68)</f>
        <v>10676</v>
      </c>
      <c r="I68" s="246">
        <f>IF('INGRESO DE DATOS'!$G$21="Guayaquil/Santa Elena",'Tablas Guayaquil'!I68,'Tablas Resto de Ecuador'!I68)</f>
        <v>7555</v>
      </c>
      <c r="J68" s="227"/>
      <c r="K68" s="224"/>
      <c r="L68" s="224"/>
      <c r="M68" s="224"/>
      <c r="N68" s="224"/>
      <c r="O68" s="224"/>
      <c r="P68" s="224"/>
      <c r="Q68" s="224"/>
    </row>
    <row r="69" spans="1:17" ht="14" hidden="1" x14ac:dyDescent="0.15">
      <c r="A69" s="5">
        <v>1</v>
      </c>
      <c r="B69" s="8" t="s">
        <v>4</v>
      </c>
      <c r="C69" s="246">
        <f>IF('INGRESO DE DATOS'!$G$21="Guayaquil/Santa Elena",'Tablas Guayaquil'!C69,'Tablas Resto de Ecuador'!C69)</f>
        <v>1326</v>
      </c>
      <c r="D69" s="246">
        <f>IF('INGRESO DE DATOS'!$G$21="Guayaquil/Santa Elena",'Tablas Guayaquil'!D69,'Tablas Resto de Ecuador'!D69)</f>
        <v>1153</v>
      </c>
      <c r="E69" s="246">
        <f>IF('INGRESO DE DATOS'!$G$21="Guayaquil/Santa Elena",'Tablas Guayaquil'!E69,'Tablas Resto de Ecuador'!E69)</f>
        <v>835</v>
      </c>
      <c r="F69" s="246">
        <f>IF('INGRESO DE DATOS'!$G$21="Guayaquil/Santa Elena",'Tablas Guayaquil'!F69,'Tablas Resto de Ecuador'!F69)</f>
        <v>572</v>
      </c>
      <c r="G69" s="246">
        <f>IF('INGRESO DE DATOS'!$G$21="Guayaquil/Santa Elena",'Tablas Guayaquil'!G69,'Tablas Resto de Ecuador'!G69)</f>
        <v>312</v>
      </c>
      <c r="H69" s="246">
        <f>IF('INGRESO DE DATOS'!$G$21="Guayaquil/Santa Elena",'Tablas Guayaquil'!H69,'Tablas Resto de Ecuador'!H69)</f>
        <v>183</v>
      </c>
      <c r="I69" s="246">
        <f>IF('INGRESO DE DATOS'!$G$21="Guayaquil/Santa Elena",'Tablas Guayaquil'!I69,'Tablas Resto de Ecuador'!I69)</f>
        <v>105</v>
      </c>
      <c r="J69" s="203"/>
      <c r="K69" s="224"/>
      <c r="L69" s="224"/>
      <c r="M69" s="224"/>
      <c r="N69" s="230"/>
      <c r="O69" s="224"/>
      <c r="P69" s="224"/>
      <c r="Q69" s="230"/>
    </row>
    <row r="70" spans="1:17" ht="14" hidden="1" x14ac:dyDescent="0.15">
      <c r="A70" s="5">
        <v>2</v>
      </c>
      <c r="B70" s="8" t="s">
        <v>1</v>
      </c>
      <c r="C70" s="246">
        <f>IF('INGRESO DE DATOS'!$G$21="Guayaquil/Santa Elena",'Tablas Guayaquil'!C70,'Tablas Resto de Ecuador'!C70)</f>
        <v>1568</v>
      </c>
      <c r="D70" s="246">
        <f>IF('INGRESO DE DATOS'!$G$21="Guayaquil/Santa Elena",'Tablas Guayaquil'!D70,'Tablas Resto de Ecuador'!D70)</f>
        <v>1362</v>
      </c>
      <c r="E70" s="246">
        <f>IF('INGRESO DE DATOS'!$G$21="Guayaquil/Santa Elena",'Tablas Guayaquil'!E70,'Tablas Resto de Ecuador'!E70)</f>
        <v>987</v>
      </c>
      <c r="F70" s="246">
        <f>IF('INGRESO DE DATOS'!$G$21="Guayaquil/Santa Elena",'Tablas Guayaquil'!F70,'Tablas Resto de Ecuador'!F70)</f>
        <v>677</v>
      </c>
      <c r="G70" s="246">
        <f>IF('INGRESO DE DATOS'!$G$21="Guayaquil/Santa Elena",'Tablas Guayaquil'!G70,'Tablas Resto de Ecuador'!G70)</f>
        <v>368</v>
      </c>
      <c r="H70" s="246">
        <f>IF('INGRESO DE DATOS'!$G$21="Guayaquil/Santa Elena",'Tablas Guayaquil'!H70,'Tablas Resto de Ecuador'!H70)</f>
        <v>217</v>
      </c>
      <c r="I70" s="246">
        <f>IF('INGRESO DE DATOS'!$G$21="Guayaquil/Santa Elena",'Tablas Guayaquil'!I70,'Tablas Resto de Ecuador'!I70)</f>
        <v>124</v>
      </c>
      <c r="J70" s="202"/>
      <c r="K70" s="224"/>
      <c r="L70" s="224"/>
      <c r="M70" s="224"/>
      <c r="N70" s="230"/>
      <c r="O70" s="224"/>
      <c r="P70" s="224"/>
      <c r="Q70" s="230"/>
    </row>
    <row r="71" spans="1:17" s="9" customFormat="1" ht="14" hidden="1" x14ac:dyDescent="0.15">
      <c r="A71" s="5">
        <v>3</v>
      </c>
      <c r="B71" s="8" t="s">
        <v>5</v>
      </c>
      <c r="C71" s="246">
        <f>IF('INGRESO DE DATOS'!$G$21="Guayaquil/Santa Elena",'Tablas Guayaquil'!C71,'Tablas Resto de Ecuador'!C71)</f>
        <v>2171</v>
      </c>
      <c r="D71" s="246">
        <f>IF('INGRESO DE DATOS'!$G$21="Guayaquil/Santa Elena",'Tablas Guayaquil'!D71,'Tablas Resto de Ecuador'!D71)</f>
        <v>1886</v>
      </c>
      <c r="E71" s="246">
        <f>IF('INGRESO DE DATOS'!$G$21="Guayaquil/Santa Elena",'Tablas Guayaquil'!E71,'Tablas Resto de Ecuador'!E71)</f>
        <v>1367</v>
      </c>
      <c r="F71" s="246">
        <f>IF('INGRESO DE DATOS'!$G$21="Guayaquil/Santa Elena",'Tablas Guayaquil'!F71,'Tablas Resto de Ecuador'!F71)</f>
        <v>937</v>
      </c>
      <c r="G71" s="246">
        <f>IF('INGRESO DE DATOS'!$G$21="Guayaquil/Santa Elena",'Tablas Guayaquil'!G71,'Tablas Resto de Ecuador'!G71)</f>
        <v>510</v>
      </c>
      <c r="H71" s="246">
        <f>IF('INGRESO DE DATOS'!$G$21="Guayaquil/Santa Elena",'Tablas Guayaquil'!H71,'Tablas Resto de Ecuador'!H71)</f>
        <v>300</v>
      </c>
      <c r="I71" s="246">
        <f>IF('INGRESO DE DATOS'!$G$21="Guayaquil/Santa Elena",'Tablas Guayaquil'!I71,'Tablas Resto de Ecuador'!I71)</f>
        <v>173</v>
      </c>
      <c r="J71" s="219"/>
      <c r="K71" s="224"/>
      <c r="L71" s="229"/>
      <c r="M71" s="229"/>
      <c r="N71" s="231"/>
      <c r="O71" s="229"/>
      <c r="P71" s="229"/>
      <c r="Q71" s="231"/>
    </row>
    <row r="72" spans="1:17" hidden="1" x14ac:dyDescent="0.15">
      <c r="A72" s="5"/>
      <c r="B72" s="9"/>
      <c r="C72" s="10"/>
      <c r="D72" s="10"/>
      <c r="E72" s="10"/>
      <c r="F72" s="10"/>
      <c r="G72" s="10"/>
      <c r="H72" s="14"/>
    </row>
    <row r="73" spans="1:17" ht="18" hidden="1" x14ac:dyDescent="0.2">
      <c r="A73" s="455" t="s">
        <v>36</v>
      </c>
      <c r="B73" s="456"/>
      <c r="C73" s="456"/>
      <c r="D73" s="456"/>
      <c r="E73" s="456"/>
      <c r="F73" s="456"/>
      <c r="G73" s="456"/>
      <c r="H73" s="14"/>
    </row>
    <row r="74" spans="1:17" hidden="1" x14ac:dyDescent="0.15">
      <c r="A74" s="457" t="s">
        <v>0</v>
      </c>
      <c r="B74" s="458"/>
      <c r="C74" s="458"/>
      <c r="D74" s="458"/>
      <c r="E74" s="458"/>
      <c r="F74" s="458"/>
      <c r="G74" s="458"/>
      <c r="H74" s="14"/>
    </row>
    <row r="75" spans="1:17" hidden="1" x14ac:dyDescent="0.15">
      <c r="A75" s="5" t="s">
        <v>2</v>
      </c>
      <c r="B75" s="6" t="s">
        <v>2</v>
      </c>
      <c r="C75" s="7" t="s">
        <v>37</v>
      </c>
      <c r="D75" s="7" t="s">
        <v>38</v>
      </c>
      <c r="E75" s="7" t="s">
        <v>39</v>
      </c>
      <c r="F75" s="7" t="s">
        <v>40</v>
      </c>
      <c r="G75" s="7" t="s">
        <v>41</v>
      </c>
      <c r="H75" s="14"/>
    </row>
    <row r="76" spans="1:17" ht="14" hidden="1" x14ac:dyDescent="0.15">
      <c r="A76" s="5">
        <v>18</v>
      </c>
      <c r="B76" s="8"/>
      <c r="C76" s="246">
        <f>IF('INGRESO DE DATOS'!$G$21="Guayaquil/Santa Elena",'Tablas Guayaquil'!C76,'Tablas Resto de Ecuador'!C76)</f>
        <v>177.55</v>
      </c>
      <c r="D76" s="246">
        <f>IF('INGRESO DE DATOS'!$G$21="Guayaquil/Santa Elena",'Tablas Guayaquil'!D76,'Tablas Resto de Ecuador'!D76)</f>
        <v>151.845</v>
      </c>
      <c r="E76" s="246">
        <f>IF('INGRESO DE DATOS'!$G$21="Guayaquil/Santa Elena",'Tablas Guayaquil'!E76,'Tablas Resto de Ecuador'!E76)</f>
        <v>111.21166666666667</v>
      </c>
      <c r="F76" s="246">
        <f>IF('INGRESO DE DATOS'!$G$21="Guayaquil/Santa Elena",'Tablas Guayaquil'!F76,'Tablas Resto de Ecuador'!F76)</f>
        <v>76.673333333333332</v>
      </c>
      <c r="G76" s="246">
        <f>IF('INGRESO DE DATOS'!$G$21="Guayaquil/Santa Elena",'Tablas Guayaquil'!G76,'Tablas Resto de Ecuador'!G76)</f>
        <v>41.604999999999997</v>
      </c>
      <c r="H76" s="246">
        <f>IF('INGRESO DE DATOS'!$G$21="Guayaquil/Santa Elena",'Tablas Guayaquil'!H76,'Tablas Resto de Ecuador'!H76)</f>
        <v>24.556666666666665</v>
      </c>
      <c r="I76" s="246">
        <f>IF('INGRESO DE DATOS'!$G$21="Guayaquil/Santa Elena",'Tablas Guayaquil'!I76,'Tablas Resto de Ecuador'!I76)</f>
        <v>14.133333333333333</v>
      </c>
    </row>
    <row r="77" spans="1:17" ht="14" hidden="1" x14ac:dyDescent="0.15">
      <c r="A77" s="5">
        <v>19</v>
      </c>
      <c r="B77" s="8"/>
      <c r="C77" s="246">
        <f>IF('INGRESO DE DATOS'!$G$21="Guayaquil/Santa Elena",'Tablas Guayaquil'!C77,'Tablas Resto de Ecuador'!C77)</f>
        <v>180.465</v>
      </c>
      <c r="D77" s="246">
        <f>IF('INGRESO DE DATOS'!$G$21="Guayaquil/Santa Elena",'Tablas Guayaquil'!D77,'Tablas Resto de Ecuador'!D77)</f>
        <v>151.845</v>
      </c>
      <c r="E77" s="246">
        <f>IF('INGRESO DE DATOS'!$G$21="Guayaquil/Santa Elena",'Tablas Guayaquil'!E77,'Tablas Resto de Ecuador'!E77)</f>
        <v>111.21166666666667</v>
      </c>
      <c r="F77" s="246">
        <f>IF('INGRESO DE DATOS'!$G$21="Guayaquil/Santa Elena",'Tablas Guayaquil'!F77,'Tablas Resto de Ecuador'!F77)</f>
        <v>76.76166666666667</v>
      </c>
      <c r="G77" s="246">
        <f>IF('INGRESO DE DATOS'!$G$21="Guayaquil/Santa Elena",'Tablas Guayaquil'!G77,'Tablas Resto de Ecuador'!G77)</f>
        <v>42.046666666666667</v>
      </c>
      <c r="H77" s="246">
        <f>IF('INGRESO DE DATOS'!$G$21="Guayaquil/Santa Elena",'Tablas Guayaquil'!H77,'Tablas Resto de Ecuador'!H77)</f>
        <v>24.91</v>
      </c>
      <c r="I77" s="246">
        <f>IF('INGRESO DE DATOS'!$G$21="Guayaquil/Santa Elena",'Tablas Guayaquil'!I77,'Tablas Resto de Ecuador'!I77)</f>
        <v>14.398333333333333</v>
      </c>
    </row>
    <row r="78" spans="1:17" ht="14" hidden="1" x14ac:dyDescent="0.15">
      <c r="A78" s="5">
        <v>20</v>
      </c>
      <c r="B78" s="8"/>
      <c r="C78" s="246">
        <f>IF('INGRESO DE DATOS'!$G$21="Guayaquil/Santa Elena",'Tablas Guayaquil'!C78,'Tablas Resto de Ecuador'!C78)</f>
        <v>183.64500000000001</v>
      </c>
      <c r="D78" s="246">
        <f>IF('INGRESO DE DATOS'!$G$21="Guayaquil/Santa Elena",'Tablas Guayaquil'!D78,'Tablas Resto de Ecuador'!D78)</f>
        <v>151.845</v>
      </c>
      <c r="E78" s="246">
        <f>IF('INGRESO DE DATOS'!$G$21="Guayaquil/Santa Elena",'Tablas Guayaquil'!E78,'Tablas Resto de Ecuador'!E78)</f>
        <v>111.21166666666667</v>
      </c>
      <c r="F78" s="246">
        <f>IF('INGRESO DE DATOS'!$G$21="Guayaquil/Santa Elena",'Tablas Guayaquil'!F78,'Tablas Resto de Ecuador'!F78)</f>
        <v>76.938333333333333</v>
      </c>
      <c r="G78" s="246">
        <f>IF('INGRESO DE DATOS'!$G$21="Guayaquil/Santa Elena",'Tablas Guayaquil'!G78,'Tablas Resto de Ecuador'!G78)</f>
        <v>42.48833333333333</v>
      </c>
      <c r="H78" s="246">
        <f>IF('INGRESO DE DATOS'!$G$21="Guayaquil/Santa Elena",'Tablas Guayaquil'!H78,'Tablas Resto de Ecuador'!H78)</f>
        <v>25.263333333333332</v>
      </c>
      <c r="I78" s="246">
        <f>IF('INGRESO DE DATOS'!$G$21="Guayaquil/Santa Elena",'Tablas Guayaquil'!I78,'Tablas Resto de Ecuador'!I78)</f>
        <v>14.751666666666667</v>
      </c>
    </row>
    <row r="79" spans="1:17" ht="14" hidden="1" x14ac:dyDescent="0.15">
      <c r="A79" s="5">
        <v>21</v>
      </c>
      <c r="B79" s="8"/>
      <c r="C79" s="246">
        <f>IF('INGRESO DE DATOS'!$G$21="Guayaquil/Santa Elena",'Tablas Guayaquil'!C79,'Tablas Resto de Ecuador'!C79)</f>
        <v>187.09</v>
      </c>
      <c r="D79" s="246">
        <f>IF('INGRESO DE DATOS'!$G$21="Guayaquil/Santa Elena",'Tablas Guayaquil'!D79,'Tablas Resto de Ecuador'!D79)</f>
        <v>151.845</v>
      </c>
      <c r="E79" s="246">
        <f>IF('INGRESO DE DATOS'!$G$21="Guayaquil/Santa Elena",'Tablas Guayaquil'!E79,'Tablas Resto de Ecuador'!E79)</f>
        <v>111.38833333333334</v>
      </c>
      <c r="F79" s="246">
        <f>IF('INGRESO DE DATOS'!$G$21="Guayaquil/Santa Elena",'Tablas Guayaquil'!F79,'Tablas Resto de Ecuador'!F79)</f>
        <v>77.468333333333334</v>
      </c>
      <c r="G79" s="246">
        <f>IF('INGRESO DE DATOS'!$G$21="Guayaquil/Santa Elena",'Tablas Guayaquil'!G79,'Tablas Resto de Ecuador'!G79)</f>
        <v>43.018333333333331</v>
      </c>
      <c r="H79" s="246">
        <f>IF('INGRESO DE DATOS'!$G$21="Guayaquil/Santa Elena",'Tablas Guayaquil'!H79,'Tablas Resto de Ecuador'!H79)</f>
        <v>25.793333333333333</v>
      </c>
      <c r="I79" s="246">
        <f>IF('INGRESO DE DATOS'!$G$21="Guayaquil/Santa Elena",'Tablas Guayaquil'!I79,'Tablas Resto de Ecuador'!I79)</f>
        <v>15.193333333333333</v>
      </c>
    </row>
    <row r="80" spans="1:17" ht="14" hidden="1" x14ac:dyDescent="0.15">
      <c r="A80" s="5">
        <v>22</v>
      </c>
      <c r="B80" s="8"/>
      <c r="C80" s="246">
        <f>IF('INGRESO DE DATOS'!$G$21="Guayaquil/Santa Elena",'Tablas Guayaquil'!C80,'Tablas Resto de Ecuador'!C80)</f>
        <v>190.09333333333333</v>
      </c>
      <c r="D80" s="246">
        <f>IF('INGRESO DE DATOS'!$G$21="Guayaquil/Santa Elena",'Tablas Guayaquil'!D80,'Tablas Resto de Ecuador'!D80)</f>
        <v>151.845</v>
      </c>
      <c r="E80" s="246">
        <f>IF('INGRESO DE DATOS'!$G$21="Guayaquil/Santa Elena",'Tablas Guayaquil'!E80,'Tablas Resto de Ecuador'!E80)</f>
        <v>111.65333333333334</v>
      </c>
      <c r="F80" s="246">
        <f>IF('INGRESO DE DATOS'!$G$21="Guayaquil/Santa Elena",'Tablas Guayaquil'!F80,'Tablas Resto de Ecuador'!F80)</f>
        <v>78.086666666666673</v>
      </c>
      <c r="G80" s="246">
        <f>IF('INGRESO DE DATOS'!$G$21="Guayaquil/Santa Elena",'Tablas Guayaquil'!G80,'Tablas Resto de Ecuador'!G80)</f>
        <v>43.636666666666663</v>
      </c>
      <c r="H80" s="246">
        <f>IF('INGRESO DE DATOS'!$G$21="Guayaquil/Santa Elena",'Tablas Guayaquil'!H80,'Tablas Resto de Ecuador'!H80)</f>
        <v>26.323333333333334</v>
      </c>
      <c r="I80" s="246">
        <f>IF('INGRESO DE DATOS'!$G$21="Guayaquil/Santa Elena",'Tablas Guayaquil'!I80,'Tablas Resto de Ecuador'!I80)</f>
        <v>15.546666666666667</v>
      </c>
    </row>
    <row r="81" spans="1:9" ht="14" hidden="1" x14ac:dyDescent="0.15">
      <c r="A81" s="5">
        <v>23</v>
      </c>
      <c r="B81" s="8"/>
      <c r="C81" s="246">
        <f>IF('INGRESO DE DATOS'!$G$21="Guayaquil/Santa Elena",'Tablas Guayaquil'!C81,'Tablas Resto de Ecuador'!C81)</f>
        <v>193.27333333333334</v>
      </c>
      <c r="D81" s="246">
        <f>IF('INGRESO DE DATOS'!$G$21="Guayaquil/Santa Elena",'Tablas Guayaquil'!D81,'Tablas Resto de Ecuador'!D81)</f>
        <v>152.19833333333332</v>
      </c>
      <c r="E81" s="246">
        <f>IF('INGRESO DE DATOS'!$G$21="Guayaquil/Santa Elena",'Tablas Guayaquil'!E81,'Tablas Resto de Ecuador'!E81)</f>
        <v>112.36</v>
      </c>
      <c r="F81" s="246">
        <f>IF('INGRESO DE DATOS'!$G$21="Guayaquil/Santa Elena",'Tablas Guayaquil'!F81,'Tablas Resto de Ecuador'!F81)</f>
        <v>78.881666666666661</v>
      </c>
      <c r="G81" s="246">
        <f>IF('INGRESO DE DATOS'!$G$21="Guayaquil/Santa Elena",'Tablas Guayaquil'!G81,'Tablas Resto de Ecuador'!G81)</f>
        <v>44.343333333333334</v>
      </c>
      <c r="H81" s="246">
        <f>IF('INGRESO DE DATOS'!$G$21="Guayaquil/Santa Elena",'Tablas Guayaquil'!H81,'Tablas Resto de Ecuador'!H81)</f>
        <v>26.941666666666666</v>
      </c>
      <c r="I81" s="246">
        <f>IF('INGRESO DE DATOS'!$G$21="Guayaquil/Santa Elena",'Tablas Guayaquil'!I81,'Tablas Resto de Ecuador'!I81)</f>
        <v>15.988333333333333</v>
      </c>
    </row>
    <row r="82" spans="1:9" ht="14" hidden="1" x14ac:dyDescent="0.15">
      <c r="A82" s="5">
        <v>24</v>
      </c>
      <c r="B82" s="8"/>
      <c r="C82" s="246">
        <f>IF('INGRESO DE DATOS'!$G$21="Guayaquil/Santa Elena",'Tablas Guayaquil'!C82,'Tablas Resto de Ecuador'!C82)</f>
        <v>193.80333333333334</v>
      </c>
      <c r="D82" s="246">
        <f>IF('INGRESO DE DATOS'!$G$21="Guayaquil/Santa Elena",'Tablas Guayaquil'!D82,'Tablas Resto de Ecuador'!D82)</f>
        <v>152.905</v>
      </c>
      <c r="E82" s="246">
        <f>IF('INGRESO DE DATOS'!$G$21="Guayaquil/Santa Elena",'Tablas Guayaquil'!E82,'Tablas Resto de Ecuador'!E82)</f>
        <v>113.33166666666666</v>
      </c>
      <c r="F82" s="246">
        <f>IF('INGRESO DE DATOS'!$G$21="Guayaquil/Santa Elena",'Tablas Guayaquil'!F82,'Tablas Resto de Ecuador'!F82)</f>
        <v>79.853333333333339</v>
      </c>
      <c r="G82" s="246">
        <f>IF('INGRESO DE DATOS'!$G$21="Guayaquil/Santa Elena",'Tablas Guayaquil'!G82,'Tablas Resto de Ecuador'!G82)</f>
        <v>45.226666666666667</v>
      </c>
      <c r="H82" s="246">
        <f>IF('INGRESO DE DATOS'!$G$21="Guayaquil/Santa Elena",'Tablas Guayaquil'!H82,'Tablas Resto de Ecuador'!H82)</f>
        <v>27.56</v>
      </c>
      <c r="I82" s="246">
        <f>IF('INGRESO DE DATOS'!$G$21="Guayaquil/Santa Elena",'Tablas Guayaquil'!I82,'Tablas Resto de Ecuador'!I82)</f>
        <v>16.518333333333334</v>
      </c>
    </row>
    <row r="83" spans="1:9" ht="14" hidden="1" x14ac:dyDescent="0.15">
      <c r="A83" s="5">
        <v>25</v>
      </c>
      <c r="B83" s="8"/>
      <c r="C83" s="246">
        <f>IF('INGRESO DE DATOS'!$G$21="Guayaquil/Santa Elena",'Tablas Guayaquil'!C83,'Tablas Resto de Ecuador'!C83)</f>
        <v>194.68666666666667</v>
      </c>
      <c r="D83" s="246">
        <f>IF('INGRESO DE DATOS'!$G$21="Guayaquil/Santa Elena",'Tablas Guayaquil'!D83,'Tablas Resto de Ecuador'!D83)</f>
        <v>154.05333333333334</v>
      </c>
      <c r="E83" s="246">
        <f>IF('INGRESO DE DATOS'!$G$21="Guayaquil/Santa Elena",'Tablas Guayaquil'!E83,'Tablas Resto de Ecuador'!E83)</f>
        <v>114.56833333333333</v>
      </c>
      <c r="F83" s="246">
        <f>IF('INGRESO DE DATOS'!$G$21="Guayaquil/Santa Elena",'Tablas Guayaquil'!F83,'Tablas Resto de Ecuador'!F83)</f>
        <v>81.09</v>
      </c>
      <c r="G83" s="246">
        <f>IF('INGRESO DE DATOS'!$G$21="Guayaquil/Santa Elena",'Tablas Guayaquil'!G83,'Tablas Resto de Ecuador'!G83)</f>
        <v>46.198333333333331</v>
      </c>
      <c r="H83" s="246">
        <f>IF('INGRESO DE DATOS'!$G$21="Guayaquil/Santa Elena",'Tablas Guayaquil'!H83,'Tablas Resto de Ecuador'!H83)</f>
        <v>28.355</v>
      </c>
      <c r="I83" s="246">
        <f>IF('INGRESO DE DATOS'!$G$21="Guayaquil/Santa Elena",'Tablas Guayaquil'!I83,'Tablas Resto de Ecuador'!I83)</f>
        <v>17.136666666666667</v>
      </c>
    </row>
    <row r="84" spans="1:9" ht="14" hidden="1" x14ac:dyDescent="0.15">
      <c r="A84" s="5">
        <v>26</v>
      </c>
      <c r="B84" s="8"/>
      <c r="C84" s="246">
        <f>IF('INGRESO DE DATOS'!$G$21="Guayaquil/Santa Elena",'Tablas Guayaquil'!C84,'Tablas Resto de Ecuador'!C84)</f>
        <v>196.1</v>
      </c>
      <c r="D84" s="246">
        <f>IF('INGRESO DE DATOS'!$G$21="Guayaquil/Santa Elena",'Tablas Guayaquil'!D84,'Tablas Resto de Ecuador'!D84)</f>
        <v>155.55500000000001</v>
      </c>
      <c r="E84" s="246">
        <f>IF('INGRESO DE DATOS'!$G$21="Guayaquil/Santa Elena",'Tablas Guayaquil'!E84,'Tablas Resto de Ecuador'!E84)</f>
        <v>116.15833333333333</v>
      </c>
      <c r="F84" s="246">
        <f>IF('INGRESO DE DATOS'!$G$21="Guayaquil/Santa Elena",'Tablas Guayaquil'!F84,'Tablas Resto de Ecuador'!F84)</f>
        <v>82.50333333333333</v>
      </c>
      <c r="G84" s="246">
        <f>IF('INGRESO DE DATOS'!$G$21="Guayaquil/Santa Elena",'Tablas Guayaquil'!G84,'Tablas Resto de Ecuador'!G84)</f>
        <v>47.258333333333333</v>
      </c>
      <c r="H84" s="246">
        <f>IF('INGRESO DE DATOS'!$G$21="Guayaquil/Santa Elena",'Tablas Guayaquil'!H84,'Tablas Resto de Ecuador'!H84)</f>
        <v>29.15</v>
      </c>
      <c r="I84" s="246">
        <f>IF('INGRESO DE DATOS'!$G$21="Guayaquil/Santa Elena",'Tablas Guayaquil'!I84,'Tablas Resto de Ecuador'!I84)</f>
        <v>17.666666666666668</v>
      </c>
    </row>
    <row r="85" spans="1:9" ht="14" hidden="1" x14ac:dyDescent="0.15">
      <c r="A85" s="5">
        <v>27</v>
      </c>
      <c r="B85" s="8"/>
      <c r="C85" s="246">
        <f>IF('INGRESO DE DATOS'!$G$21="Guayaquil/Santa Elena",'Tablas Guayaquil'!C85,'Tablas Resto de Ecuador'!C85)</f>
        <v>198.04333333333332</v>
      </c>
      <c r="D85" s="246">
        <f>IF('INGRESO DE DATOS'!$G$21="Guayaquil/Santa Elena",'Tablas Guayaquil'!D85,'Tablas Resto de Ecuador'!D85)</f>
        <v>157.49833333333333</v>
      </c>
      <c r="E85" s="246">
        <f>IF('INGRESO DE DATOS'!$G$21="Guayaquil/Santa Elena",'Tablas Guayaquil'!E85,'Tablas Resto de Ecuador'!E85)</f>
        <v>118.01333333333334</v>
      </c>
      <c r="F85" s="246">
        <f>IF('INGRESO DE DATOS'!$G$21="Guayaquil/Santa Elena",'Tablas Guayaquil'!F85,'Tablas Resto de Ecuador'!F85)</f>
        <v>84.181666666666672</v>
      </c>
      <c r="G85" s="246">
        <f>IF('INGRESO DE DATOS'!$G$21="Guayaquil/Santa Elena",'Tablas Guayaquil'!G85,'Tablas Resto de Ecuador'!G85)</f>
        <v>48.494999999999997</v>
      </c>
      <c r="H85" s="246">
        <f>IF('INGRESO DE DATOS'!$G$21="Guayaquil/Santa Elena",'Tablas Guayaquil'!H85,'Tablas Resto de Ecuador'!H85)</f>
        <v>30.121666666666666</v>
      </c>
      <c r="I85" s="246">
        <f>IF('INGRESO DE DATOS'!$G$21="Guayaquil/Santa Elena",'Tablas Guayaquil'!I85,'Tablas Resto de Ecuador'!I85)</f>
        <v>18.285</v>
      </c>
    </row>
    <row r="86" spans="1:9" ht="14" hidden="1" x14ac:dyDescent="0.15">
      <c r="A86" s="5">
        <v>28</v>
      </c>
      <c r="B86" s="8"/>
      <c r="C86" s="246">
        <f>IF('INGRESO DE DATOS'!$G$21="Guayaquil/Santa Elena",'Tablas Guayaquil'!C86,'Tablas Resto de Ecuador'!C86)</f>
        <v>200.42833333333334</v>
      </c>
      <c r="D86" s="246">
        <f>IF('INGRESO DE DATOS'!$G$21="Guayaquil/Santa Elena",'Tablas Guayaquil'!D86,'Tablas Resto de Ecuador'!D86)</f>
        <v>159.79499999999999</v>
      </c>
      <c r="E86" s="246">
        <f>IF('INGRESO DE DATOS'!$G$21="Guayaquil/Santa Elena",'Tablas Guayaquil'!E86,'Tablas Resto de Ecuador'!E86)</f>
        <v>120.13333333333334</v>
      </c>
      <c r="F86" s="246">
        <f>IF('INGRESO DE DATOS'!$G$21="Guayaquil/Santa Elena",'Tablas Guayaquil'!F86,'Tablas Resto de Ecuador'!F86)</f>
        <v>85.948333333333338</v>
      </c>
      <c r="G86" s="246">
        <f>IF('INGRESO DE DATOS'!$G$21="Guayaquil/Santa Elena",'Tablas Guayaquil'!G86,'Tablas Resto de Ecuador'!G86)</f>
        <v>49.908333333333331</v>
      </c>
      <c r="H86" s="246">
        <f>IF('INGRESO DE DATOS'!$G$21="Guayaquil/Santa Elena",'Tablas Guayaquil'!H86,'Tablas Resto de Ecuador'!H86)</f>
        <v>31.093333333333334</v>
      </c>
      <c r="I86" s="246">
        <f>IF('INGRESO DE DATOS'!$G$21="Guayaquil/Santa Elena",'Tablas Guayaquil'!I86,'Tablas Resto de Ecuador'!I86)</f>
        <v>19.079999999999998</v>
      </c>
    </row>
    <row r="87" spans="1:9" ht="14" hidden="1" x14ac:dyDescent="0.15">
      <c r="A87" s="5">
        <v>29</v>
      </c>
      <c r="B87" s="8"/>
      <c r="C87" s="246">
        <f>IF('INGRESO DE DATOS'!$G$21="Guayaquil/Santa Elena",'Tablas Guayaquil'!C87,'Tablas Resto de Ecuador'!C87)</f>
        <v>203.43166666666667</v>
      </c>
      <c r="D87" s="246">
        <f>IF('INGRESO DE DATOS'!$G$21="Guayaquil/Santa Elena",'Tablas Guayaquil'!D87,'Tablas Resto de Ecuador'!D87)</f>
        <v>162.53333333333333</v>
      </c>
      <c r="E87" s="246">
        <f>IF('INGRESO DE DATOS'!$G$21="Guayaquil/Santa Elena",'Tablas Guayaquil'!E87,'Tablas Resto de Ecuador'!E87)</f>
        <v>122.51833333333333</v>
      </c>
      <c r="F87" s="246">
        <f>IF('INGRESO DE DATOS'!$G$21="Guayaquil/Santa Elena",'Tablas Guayaquil'!F87,'Tablas Resto de Ecuador'!F87)</f>
        <v>88.156666666666666</v>
      </c>
      <c r="G87" s="246">
        <f>IF('INGRESO DE DATOS'!$G$21="Guayaquil/Santa Elena",'Tablas Guayaquil'!G87,'Tablas Resto de Ecuador'!G87)</f>
        <v>51.41</v>
      </c>
      <c r="H87" s="246">
        <f>IF('INGRESO DE DATOS'!$G$21="Guayaquil/Santa Elena",'Tablas Guayaquil'!H87,'Tablas Resto de Ecuador'!H87)</f>
        <v>32.241666666666667</v>
      </c>
      <c r="I87" s="246">
        <f>IF('INGRESO DE DATOS'!$G$21="Guayaquil/Santa Elena",'Tablas Guayaquil'!I87,'Tablas Resto de Ecuador'!I87)</f>
        <v>19.875</v>
      </c>
    </row>
    <row r="88" spans="1:9" ht="14" hidden="1" x14ac:dyDescent="0.15">
      <c r="A88" s="5">
        <v>30</v>
      </c>
      <c r="B88" s="8"/>
      <c r="C88" s="246">
        <f>IF('INGRESO DE DATOS'!$G$21="Guayaquil/Santa Elena",'Tablas Guayaquil'!C88,'Tablas Resto de Ecuador'!C88)</f>
        <v>206.87666666666667</v>
      </c>
      <c r="D88" s="246">
        <f>IF('INGRESO DE DATOS'!$G$21="Guayaquil/Santa Elena",'Tablas Guayaquil'!D88,'Tablas Resto de Ecuador'!D88)</f>
        <v>165.80166666666668</v>
      </c>
      <c r="E88" s="246">
        <f>IF('INGRESO DE DATOS'!$G$21="Guayaquil/Santa Elena",'Tablas Guayaquil'!E88,'Tablas Resto de Ecuador'!E88)</f>
        <v>125.43333333333334</v>
      </c>
      <c r="F88" s="246">
        <f>IF('INGRESO DE DATOS'!$G$21="Guayaquil/Santa Elena",'Tablas Guayaquil'!F88,'Tablas Resto de Ecuador'!F88)</f>
        <v>90.453333333333333</v>
      </c>
      <c r="G88" s="246">
        <f>IF('INGRESO DE DATOS'!$G$21="Guayaquil/Santa Elena",'Tablas Guayaquil'!G88,'Tablas Resto de Ecuador'!G88)</f>
        <v>53.088333333333331</v>
      </c>
      <c r="H88" s="246">
        <f>IF('INGRESO DE DATOS'!$G$21="Guayaquil/Santa Elena",'Tablas Guayaquil'!H88,'Tablas Resto de Ecuador'!H88)</f>
        <v>33.39</v>
      </c>
      <c r="I88" s="246">
        <f>IF('INGRESO DE DATOS'!$G$21="Guayaquil/Santa Elena",'Tablas Guayaquil'!I88,'Tablas Resto de Ecuador'!I88)</f>
        <v>20.758333333333333</v>
      </c>
    </row>
    <row r="89" spans="1:9" ht="14" hidden="1" x14ac:dyDescent="0.15">
      <c r="A89" s="5">
        <v>31</v>
      </c>
      <c r="B89" s="8"/>
      <c r="C89" s="246">
        <f>IF('INGRESO DE DATOS'!$G$21="Guayaquil/Santa Elena",'Tablas Guayaquil'!C89,'Tablas Resto de Ecuador'!C89)</f>
        <v>210.94</v>
      </c>
      <c r="D89" s="246">
        <f>IF('INGRESO DE DATOS'!$G$21="Guayaquil/Santa Elena",'Tablas Guayaquil'!D89,'Tablas Resto de Ecuador'!D89)</f>
        <v>169.51166666666666</v>
      </c>
      <c r="E89" s="246">
        <f>IF('INGRESO DE DATOS'!$G$21="Guayaquil/Santa Elena",'Tablas Guayaquil'!E89,'Tablas Resto de Ecuador'!E89)</f>
        <v>128.52500000000001</v>
      </c>
      <c r="F89" s="246">
        <f>IF('INGRESO DE DATOS'!$G$21="Guayaquil/Santa Elena",'Tablas Guayaquil'!F89,'Tablas Resto de Ecuador'!F89)</f>
        <v>93.103333333333339</v>
      </c>
      <c r="G89" s="246">
        <f>IF('INGRESO DE DATOS'!$G$21="Guayaquil/Santa Elena",'Tablas Guayaquil'!G89,'Tablas Resto de Ecuador'!G89)</f>
        <v>54.943333333333335</v>
      </c>
      <c r="H89" s="246">
        <f>IF('INGRESO DE DATOS'!$G$21="Guayaquil/Santa Elena",'Tablas Guayaquil'!H89,'Tablas Resto de Ecuador'!H89)</f>
        <v>34.715000000000003</v>
      </c>
      <c r="I89" s="246">
        <f>IF('INGRESO DE DATOS'!$G$21="Guayaquil/Santa Elena",'Tablas Guayaquil'!I89,'Tablas Resto de Ecuador'!I89)</f>
        <v>21.73</v>
      </c>
    </row>
    <row r="90" spans="1:9" ht="14" hidden="1" x14ac:dyDescent="0.15">
      <c r="A90" s="5">
        <v>32</v>
      </c>
      <c r="B90" s="8"/>
      <c r="C90" s="246">
        <f>IF('INGRESO DE DATOS'!$G$21="Guayaquil/Santa Elena",'Tablas Guayaquil'!C90,'Tablas Resto de Ecuador'!C90)</f>
        <v>215.62166666666667</v>
      </c>
      <c r="D90" s="246">
        <f>IF('INGRESO DE DATOS'!$G$21="Guayaquil/Santa Elena",'Tablas Guayaquil'!D90,'Tablas Resto de Ecuador'!D90)</f>
        <v>173.66333333333333</v>
      </c>
      <c r="E90" s="246">
        <f>IF('INGRESO DE DATOS'!$G$21="Guayaquil/Santa Elena",'Tablas Guayaquil'!E90,'Tablas Resto de Ecuador'!E90)</f>
        <v>132.05833333333334</v>
      </c>
      <c r="F90" s="246">
        <f>IF('INGRESO DE DATOS'!$G$21="Guayaquil/Santa Elena",'Tablas Guayaquil'!F90,'Tablas Resto de Ecuador'!F90)</f>
        <v>95.93</v>
      </c>
      <c r="G90" s="246">
        <f>IF('INGRESO DE DATOS'!$G$21="Guayaquil/Santa Elena",'Tablas Guayaquil'!G90,'Tablas Resto de Ecuador'!G90)</f>
        <v>56.975000000000001</v>
      </c>
      <c r="H90" s="246">
        <f>IF('INGRESO DE DATOS'!$G$21="Guayaquil/Santa Elena",'Tablas Guayaquil'!H90,'Tablas Resto de Ecuador'!H90)</f>
        <v>36.216666666666669</v>
      </c>
      <c r="I90" s="246">
        <f>IF('INGRESO DE DATOS'!$G$21="Guayaquil/Santa Elena",'Tablas Guayaquil'!I90,'Tablas Resto de Ecuador'!I90)</f>
        <v>22.79</v>
      </c>
    </row>
    <row r="91" spans="1:9" ht="14" hidden="1" x14ac:dyDescent="0.15">
      <c r="A91" s="5">
        <v>33</v>
      </c>
      <c r="B91" s="8"/>
      <c r="C91" s="246">
        <f>IF('INGRESO DE DATOS'!$G$21="Guayaquil/Santa Elena",'Tablas Guayaquil'!C91,'Tablas Resto de Ecuador'!C91)</f>
        <v>220.92166666666665</v>
      </c>
      <c r="D91" s="246">
        <f>IF('INGRESO DE DATOS'!$G$21="Guayaquil/Santa Elena",'Tablas Guayaquil'!D91,'Tablas Resto de Ecuador'!D91)</f>
        <v>178.345</v>
      </c>
      <c r="E91" s="246">
        <f>IF('INGRESO DE DATOS'!$G$21="Guayaquil/Santa Elena",'Tablas Guayaquil'!E91,'Tablas Resto de Ecuador'!E91)</f>
        <v>136.03333333333333</v>
      </c>
      <c r="F91" s="246">
        <f>IF('INGRESO DE DATOS'!$G$21="Guayaquil/Santa Elena",'Tablas Guayaquil'!F91,'Tablas Resto de Ecuador'!F91)</f>
        <v>99.198333333333338</v>
      </c>
      <c r="G91" s="246">
        <f>IF('INGRESO DE DATOS'!$G$21="Guayaquil/Santa Elena",'Tablas Guayaquil'!G91,'Tablas Resto de Ecuador'!G91)</f>
        <v>59.094999999999999</v>
      </c>
      <c r="H91" s="246">
        <f>IF('INGRESO DE DATOS'!$G$21="Guayaquil/Santa Elena",'Tablas Guayaquil'!H91,'Tablas Resto de Ecuador'!H91)</f>
        <v>37.806666666666665</v>
      </c>
      <c r="I91" s="246">
        <f>IF('INGRESO DE DATOS'!$G$21="Guayaquil/Santa Elena",'Tablas Guayaquil'!I91,'Tablas Resto de Ecuador'!I91)</f>
        <v>23.85</v>
      </c>
    </row>
    <row r="92" spans="1:9" ht="14" hidden="1" x14ac:dyDescent="0.15">
      <c r="A92" s="5">
        <v>34</v>
      </c>
      <c r="B92" s="8"/>
      <c r="C92" s="246">
        <f>IF('INGRESO DE DATOS'!$G$21="Guayaquil/Santa Elena",'Tablas Guayaquil'!C92,'Tablas Resto de Ecuador'!C92)</f>
        <v>226.75166666666667</v>
      </c>
      <c r="D92" s="246">
        <f>IF('INGRESO DE DATOS'!$G$21="Guayaquil/Santa Elena",'Tablas Guayaquil'!D92,'Tablas Resto de Ecuador'!D92)</f>
        <v>183.46833333333333</v>
      </c>
      <c r="E92" s="246">
        <f>IF('INGRESO DE DATOS'!$G$21="Guayaquil/Santa Elena",'Tablas Guayaquil'!E92,'Tablas Resto de Ecuador'!E92)</f>
        <v>140.44999999999999</v>
      </c>
      <c r="F92" s="246">
        <f>IF('INGRESO DE DATOS'!$G$21="Guayaquil/Santa Elena",'Tablas Guayaquil'!F92,'Tablas Resto de Ecuador'!F92)</f>
        <v>102.73166666666667</v>
      </c>
      <c r="G92" s="246">
        <f>IF('INGRESO DE DATOS'!$G$21="Guayaquil/Santa Elena",'Tablas Guayaquil'!G92,'Tablas Resto de Ecuador'!G92)</f>
        <v>61.568333333333335</v>
      </c>
      <c r="H92" s="246">
        <f>IF('INGRESO DE DATOS'!$G$21="Guayaquil/Santa Elena",'Tablas Guayaquil'!H92,'Tablas Resto de Ecuador'!H92)</f>
        <v>39.484999999999999</v>
      </c>
      <c r="I92" s="246">
        <f>IF('INGRESO DE DATOS'!$G$21="Guayaquil/Santa Elena",'Tablas Guayaquil'!I92,'Tablas Resto de Ecuador'!I92)</f>
        <v>25.175000000000001</v>
      </c>
    </row>
    <row r="93" spans="1:9" ht="14" hidden="1" x14ac:dyDescent="0.15">
      <c r="A93" s="5">
        <v>35</v>
      </c>
      <c r="B93" s="8"/>
      <c r="C93" s="246">
        <f>IF('INGRESO DE DATOS'!$G$21="Guayaquil/Santa Elena",'Tablas Guayaquil'!C93,'Tablas Resto de Ecuador'!C93)</f>
        <v>233.28833333333333</v>
      </c>
      <c r="D93" s="246">
        <f>IF('INGRESO DE DATOS'!$G$21="Guayaquil/Santa Elena",'Tablas Guayaquil'!D93,'Tablas Resto de Ecuador'!D93)</f>
        <v>189.21</v>
      </c>
      <c r="E93" s="246">
        <f>IF('INGRESO DE DATOS'!$G$21="Guayaquil/Santa Elena",'Tablas Guayaquil'!E93,'Tablas Resto de Ecuador'!E93)</f>
        <v>145.30833333333334</v>
      </c>
      <c r="F93" s="246">
        <f>IF('INGRESO DE DATOS'!$G$21="Guayaquil/Santa Elena",'Tablas Guayaquil'!F93,'Tablas Resto de Ecuador'!F93)</f>
        <v>106.61833333333334</v>
      </c>
      <c r="G93" s="246">
        <f>IF('INGRESO DE DATOS'!$G$21="Guayaquil/Santa Elena",'Tablas Guayaquil'!G93,'Tablas Resto de Ecuador'!G93)</f>
        <v>64.13</v>
      </c>
      <c r="H93" s="246">
        <f>IF('INGRESO DE DATOS'!$G$21="Guayaquil/Santa Elena",'Tablas Guayaquil'!H93,'Tablas Resto de Ecuador'!H93)</f>
        <v>41.428333333333335</v>
      </c>
      <c r="I93" s="246">
        <f>IF('INGRESO DE DATOS'!$G$21="Guayaquil/Santa Elena",'Tablas Guayaquil'!I93,'Tablas Resto de Ecuador'!I93)</f>
        <v>26.5</v>
      </c>
    </row>
    <row r="94" spans="1:9" ht="14" hidden="1" x14ac:dyDescent="0.15">
      <c r="A94" s="5">
        <v>36</v>
      </c>
      <c r="B94" s="8"/>
      <c r="C94" s="246">
        <f>IF('INGRESO DE DATOS'!$G$21="Guayaquil/Santa Elena",'Tablas Guayaquil'!C94,'Tablas Resto de Ecuador'!C94)</f>
        <v>240.53166666666667</v>
      </c>
      <c r="D94" s="246">
        <f>IF('INGRESO DE DATOS'!$G$21="Guayaquil/Santa Elena",'Tablas Guayaquil'!D94,'Tablas Resto de Ecuador'!D94)</f>
        <v>195.57</v>
      </c>
      <c r="E94" s="246">
        <f>IF('INGRESO DE DATOS'!$G$21="Guayaquil/Santa Elena",'Tablas Guayaquil'!E94,'Tablas Resto de Ecuador'!E94)</f>
        <v>150.60833333333332</v>
      </c>
      <c r="F94" s="246">
        <f>IF('INGRESO DE DATOS'!$G$21="Guayaquil/Santa Elena",'Tablas Guayaquil'!F94,'Tablas Resto de Ecuador'!F94)</f>
        <v>110.77</v>
      </c>
      <c r="G94" s="246">
        <f>IF('INGRESO DE DATOS'!$G$21="Guayaquil/Santa Elena",'Tablas Guayaquil'!G94,'Tablas Resto de Ecuador'!G94)</f>
        <v>67.045000000000002</v>
      </c>
      <c r="H94" s="246">
        <f>IF('INGRESO DE DATOS'!$G$21="Guayaquil/Santa Elena",'Tablas Guayaquil'!H94,'Tablas Resto de Ecuador'!H94)</f>
        <v>43.46</v>
      </c>
      <c r="I94" s="246">
        <f>IF('INGRESO DE DATOS'!$G$21="Guayaquil/Santa Elena",'Tablas Guayaquil'!I94,'Tablas Resto de Ecuador'!I94)</f>
        <v>28.001666666666665</v>
      </c>
    </row>
    <row r="95" spans="1:9" ht="14" hidden="1" x14ac:dyDescent="0.15">
      <c r="A95" s="5">
        <v>37</v>
      </c>
      <c r="B95" s="8"/>
      <c r="C95" s="246">
        <f>IF('INGRESO DE DATOS'!$G$21="Guayaquil/Santa Elena",'Tablas Guayaquil'!C95,'Tablas Resto de Ecuador'!C95)</f>
        <v>248.39333333333335</v>
      </c>
      <c r="D95" s="246">
        <f>IF('INGRESO DE DATOS'!$G$21="Guayaquil/Santa Elena",'Tablas Guayaquil'!D95,'Tablas Resto de Ecuador'!D95)</f>
        <v>202.46</v>
      </c>
      <c r="E95" s="246">
        <f>IF('INGRESO DE DATOS'!$G$21="Guayaquil/Santa Elena",'Tablas Guayaquil'!E95,'Tablas Resto de Ecuador'!E95)</f>
        <v>156.26166666666666</v>
      </c>
      <c r="F95" s="246">
        <f>IF('INGRESO DE DATOS'!$G$21="Guayaquil/Santa Elena",'Tablas Guayaquil'!F95,'Tablas Resto de Ecuador'!F95)</f>
        <v>115.45166666666667</v>
      </c>
      <c r="G95" s="246">
        <f>IF('INGRESO DE DATOS'!$G$21="Guayaquil/Santa Elena",'Tablas Guayaquil'!G95,'Tablas Resto de Ecuador'!G95)</f>
        <v>70.224999999999994</v>
      </c>
      <c r="H95" s="246">
        <f>IF('INGRESO DE DATOS'!$G$21="Guayaquil/Santa Elena",'Tablas Guayaquil'!H95,'Tablas Resto de Ecuador'!H95)</f>
        <v>45.668333333333337</v>
      </c>
      <c r="I95" s="246">
        <f>IF('INGRESO DE DATOS'!$G$21="Guayaquil/Santa Elena",'Tablas Guayaquil'!I95,'Tablas Resto de Ecuador'!I95)</f>
        <v>29.503333333333334</v>
      </c>
    </row>
    <row r="96" spans="1:9" ht="14" hidden="1" x14ac:dyDescent="0.15">
      <c r="A96" s="5">
        <v>38</v>
      </c>
      <c r="B96" s="8"/>
      <c r="C96" s="246">
        <f>IF('INGRESO DE DATOS'!$G$21="Guayaquil/Santa Elena",'Tablas Guayaquil'!C96,'Tablas Resto de Ecuador'!C96)</f>
        <v>257.05</v>
      </c>
      <c r="D96" s="246">
        <f>IF('INGRESO DE DATOS'!$G$21="Guayaquil/Santa Elena",'Tablas Guayaquil'!D96,'Tablas Resto de Ecuador'!D96)</f>
        <v>210.05666666666667</v>
      </c>
      <c r="E96" s="246">
        <f>IF('INGRESO DE DATOS'!$G$21="Guayaquil/Santa Elena",'Tablas Guayaquil'!E96,'Tablas Resto de Ecuador'!E96)</f>
        <v>162.53333333333333</v>
      </c>
      <c r="F96" s="246">
        <f>IF('INGRESO DE DATOS'!$G$21="Guayaquil/Santa Elena",'Tablas Guayaquil'!F96,'Tablas Resto de Ecuador'!F96)</f>
        <v>120.39833333333333</v>
      </c>
      <c r="G96" s="246">
        <f>IF('INGRESO DE DATOS'!$G$21="Guayaquil/Santa Elena",'Tablas Guayaquil'!G96,'Tablas Resto de Ecuador'!G96)</f>
        <v>73.581666666666663</v>
      </c>
      <c r="H96" s="246">
        <f>IF('INGRESO DE DATOS'!$G$21="Guayaquil/Santa Elena",'Tablas Guayaquil'!H96,'Tablas Resto de Ecuador'!H96)</f>
        <v>48.053333333333335</v>
      </c>
      <c r="I96" s="246">
        <f>IF('INGRESO DE DATOS'!$G$21="Guayaquil/Santa Elena",'Tablas Guayaquil'!I96,'Tablas Resto de Ecuador'!I96)</f>
        <v>31.27</v>
      </c>
    </row>
    <row r="97" spans="1:9" ht="14" hidden="1" x14ac:dyDescent="0.15">
      <c r="A97" s="5">
        <v>39</v>
      </c>
      <c r="B97" s="8"/>
      <c r="C97" s="246">
        <f>IF('INGRESO DE DATOS'!$G$21="Guayaquil/Santa Elena",'Tablas Guayaquil'!C97,'Tablas Resto de Ecuador'!C97)</f>
        <v>266.50166666666667</v>
      </c>
      <c r="D97" s="246">
        <f>IF('INGRESO DE DATOS'!$G$21="Guayaquil/Santa Elena",'Tablas Guayaquil'!D97,'Tablas Resto de Ecuador'!D97)</f>
        <v>218.27166666666668</v>
      </c>
      <c r="E97" s="246">
        <f>IF('INGRESO DE DATOS'!$G$21="Guayaquil/Santa Elena",'Tablas Guayaquil'!E97,'Tablas Resto de Ecuador'!E97)</f>
        <v>169.51166666666666</v>
      </c>
      <c r="F97" s="246">
        <f>IF('INGRESO DE DATOS'!$G$21="Guayaquil/Santa Elena",'Tablas Guayaquil'!F97,'Tablas Resto de Ecuador'!F97)</f>
        <v>125.875</v>
      </c>
      <c r="G97" s="246">
        <f>IF('INGRESO DE DATOS'!$G$21="Guayaquil/Santa Elena",'Tablas Guayaquil'!G97,'Tablas Resto de Ecuador'!G97)</f>
        <v>77.291666666666671</v>
      </c>
      <c r="H97" s="246">
        <f>IF('INGRESO DE DATOS'!$G$21="Guayaquil/Santa Elena",'Tablas Guayaquil'!H97,'Tablas Resto de Ecuador'!H97)</f>
        <v>50.703333333333333</v>
      </c>
      <c r="I97" s="246">
        <f>IF('INGRESO DE DATOS'!$G$21="Guayaquil/Santa Elena",'Tablas Guayaquil'!I97,'Tablas Resto de Ecuador'!I97)</f>
        <v>33.125</v>
      </c>
    </row>
    <row r="98" spans="1:9" ht="14" hidden="1" x14ac:dyDescent="0.15">
      <c r="A98" s="5">
        <v>40</v>
      </c>
      <c r="B98" s="8"/>
      <c r="C98" s="246">
        <f>IF('INGRESO DE DATOS'!$G$21="Guayaquil/Santa Elena",'Tablas Guayaquil'!C98,'Tablas Resto de Ecuador'!C98)</f>
        <v>274.01</v>
      </c>
      <c r="D98" s="246">
        <f>IF('INGRESO DE DATOS'!$G$21="Guayaquil/Santa Elena",'Tablas Guayaquil'!D98,'Tablas Resto de Ecuador'!D98)</f>
        <v>227.19333333333333</v>
      </c>
      <c r="E98" s="246">
        <f>IF('INGRESO DE DATOS'!$G$21="Guayaquil/Santa Elena",'Tablas Guayaquil'!E98,'Tablas Resto de Ecuador'!E98)</f>
        <v>176.93166666666667</v>
      </c>
      <c r="F98" s="246">
        <f>IF('INGRESO DE DATOS'!$G$21="Guayaquil/Santa Elena",'Tablas Guayaquil'!F98,'Tablas Resto de Ecuador'!F98)</f>
        <v>131.79333333333332</v>
      </c>
      <c r="G98" s="246">
        <f>IF('INGRESO DE DATOS'!$G$21="Guayaquil/Santa Elena",'Tablas Guayaquil'!G98,'Tablas Resto de Ecuador'!G98)</f>
        <v>81.266666666666666</v>
      </c>
      <c r="H98" s="246">
        <f>IF('INGRESO DE DATOS'!$G$21="Guayaquil/Santa Elena",'Tablas Guayaquil'!H98,'Tablas Resto de Ecuador'!H98)</f>
        <v>53.53</v>
      </c>
      <c r="I98" s="246">
        <f>IF('INGRESO DE DATOS'!$G$21="Guayaquil/Santa Elena",'Tablas Guayaquil'!I98,'Tablas Resto de Ecuador'!I98)</f>
        <v>35.244999999999997</v>
      </c>
    </row>
    <row r="99" spans="1:9" ht="14" hidden="1" x14ac:dyDescent="0.15">
      <c r="A99" s="5">
        <v>41</v>
      </c>
      <c r="B99" s="8"/>
      <c r="C99" s="246">
        <f>IF('INGRESO DE DATOS'!$G$21="Guayaquil/Santa Elena",'Tablas Guayaquil'!C99,'Tablas Resto de Ecuador'!C99)</f>
        <v>280.10500000000002</v>
      </c>
      <c r="D99" s="246">
        <f>IF('INGRESO DE DATOS'!$G$21="Guayaquil/Santa Elena",'Tablas Guayaquil'!D99,'Tablas Resto de Ecuador'!D99)</f>
        <v>236.82166666666666</v>
      </c>
      <c r="E99" s="246">
        <f>IF('INGRESO DE DATOS'!$G$21="Guayaquil/Santa Elena",'Tablas Guayaquil'!E99,'Tablas Resto de Ecuador'!E99)</f>
        <v>184.88166666666666</v>
      </c>
      <c r="F99" s="246">
        <f>IF('INGRESO DE DATOS'!$G$21="Guayaquil/Santa Elena",'Tablas Guayaquil'!F99,'Tablas Resto de Ecuador'!F99)</f>
        <v>138.15333333333334</v>
      </c>
      <c r="G99" s="246">
        <f>IF('INGRESO DE DATOS'!$G$21="Guayaquil/Santa Elena",'Tablas Guayaquil'!G99,'Tablas Resto de Ecuador'!G99)</f>
        <v>85.506666666666661</v>
      </c>
      <c r="H99" s="246">
        <f>IF('INGRESO DE DATOS'!$G$21="Guayaquil/Santa Elena",'Tablas Guayaquil'!H99,'Tablas Resto de Ecuador'!H99)</f>
        <v>56.62166666666667</v>
      </c>
      <c r="I99" s="246">
        <f>IF('INGRESO DE DATOS'!$G$21="Guayaquil/Santa Elena",'Tablas Guayaquil'!I99,'Tablas Resto de Ecuador'!I99)</f>
        <v>37.541666666666664</v>
      </c>
    </row>
    <row r="100" spans="1:9" ht="14" hidden="1" x14ac:dyDescent="0.15">
      <c r="A100" s="5">
        <v>42</v>
      </c>
      <c r="B100" s="8"/>
      <c r="C100" s="246">
        <f>IF('INGRESO DE DATOS'!$G$21="Guayaquil/Santa Elena",'Tablas Guayaquil'!C100,'Tablas Resto de Ecuador'!C100)</f>
        <v>286.73</v>
      </c>
      <c r="D100" s="246">
        <f>IF('INGRESO DE DATOS'!$G$21="Guayaquil/Santa Elena",'Tablas Guayaquil'!D100,'Tablas Resto de Ecuador'!D100)</f>
        <v>247.42166666666665</v>
      </c>
      <c r="E100" s="246">
        <f>IF('INGRESO DE DATOS'!$G$21="Guayaquil/Santa Elena",'Tablas Guayaquil'!E100,'Tablas Resto de Ecuador'!E100)</f>
        <v>193.62666666666667</v>
      </c>
      <c r="F100" s="246">
        <f>IF('INGRESO DE DATOS'!$G$21="Guayaquil/Santa Elena",'Tablas Guayaquil'!F100,'Tablas Resto de Ecuador'!F100)</f>
        <v>145.22</v>
      </c>
      <c r="G100" s="246">
        <f>IF('INGRESO DE DATOS'!$G$21="Guayaquil/Santa Elena",'Tablas Guayaquil'!G100,'Tablas Resto de Ecuador'!G100)</f>
        <v>90.276666666666671</v>
      </c>
      <c r="H100" s="246">
        <f>IF('INGRESO DE DATOS'!$G$21="Guayaquil/Santa Elena",'Tablas Guayaquil'!H100,'Tablas Resto de Ecuador'!H100)</f>
        <v>59.978333333333332</v>
      </c>
      <c r="I100" s="246">
        <f>IF('INGRESO DE DATOS'!$G$21="Guayaquil/Santa Elena",'Tablas Guayaquil'!I100,'Tablas Resto de Ecuador'!I100)</f>
        <v>39.926666666666669</v>
      </c>
    </row>
    <row r="101" spans="1:9" ht="14" hidden="1" x14ac:dyDescent="0.15">
      <c r="A101" s="5">
        <v>43</v>
      </c>
      <c r="B101" s="8"/>
      <c r="C101" s="246">
        <f>IF('INGRESO DE DATOS'!$G$21="Guayaquil/Santa Elena",'Tablas Guayaquil'!C101,'Tablas Resto de Ecuador'!C101)</f>
        <v>297.68333333333334</v>
      </c>
      <c r="D101" s="246">
        <f>IF('INGRESO DE DATOS'!$G$21="Guayaquil/Santa Elena",'Tablas Guayaquil'!D101,'Tablas Resto de Ecuador'!D101)</f>
        <v>258.64</v>
      </c>
      <c r="E101" s="246">
        <f>IF('INGRESO DE DATOS'!$G$21="Guayaquil/Santa Elena",'Tablas Guayaquil'!E101,'Tablas Resto de Ecuador'!E101)</f>
        <v>203.07833333333332</v>
      </c>
      <c r="F101" s="246">
        <f>IF('INGRESO DE DATOS'!$G$21="Guayaquil/Santa Elena",'Tablas Guayaquil'!F101,'Tablas Resto de Ecuador'!F101)</f>
        <v>152.72833333333332</v>
      </c>
      <c r="G101" s="246">
        <f>IF('INGRESO DE DATOS'!$G$21="Guayaquil/Santa Elena",'Tablas Guayaquil'!G101,'Tablas Resto de Ecuador'!G101)</f>
        <v>95.4</v>
      </c>
      <c r="H101" s="246">
        <f>IF('INGRESO DE DATOS'!$G$21="Guayaquil/Santa Elena",'Tablas Guayaquil'!H101,'Tablas Resto de Ecuador'!H101)</f>
        <v>63.688333333333333</v>
      </c>
      <c r="I101" s="246">
        <f>IF('INGRESO DE DATOS'!$G$21="Guayaquil/Santa Elena",'Tablas Guayaquil'!I101,'Tablas Resto de Ecuador'!I101)</f>
        <v>42.576666666666668</v>
      </c>
    </row>
    <row r="102" spans="1:9" ht="14" hidden="1" x14ac:dyDescent="0.15">
      <c r="A102" s="5">
        <v>44</v>
      </c>
      <c r="B102" s="8"/>
      <c r="C102" s="246">
        <f>IF('INGRESO DE DATOS'!$G$21="Guayaquil/Santa Elena",'Tablas Guayaquil'!C102,'Tablas Resto de Ecuador'!C102)</f>
        <v>309.16666666666669</v>
      </c>
      <c r="D102" s="246">
        <f>IF('INGRESO DE DATOS'!$G$21="Guayaquil/Santa Elena",'Tablas Guayaquil'!D102,'Tablas Resto de Ecuador'!D102)</f>
        <v>268.97500000000002</v>
      </c>
      <c r="E102" s="246">
        <f>IF('INGRESO DE DATOS'!$G$21="Guayaquil/Santa Elena",'Tablas Guayaquil'!E102,'Tablas Resto de Ecuador'!E102)</f>
        <v>213.23666666666668</v>
      </c>
      <c r="F102" s="246">
        <f>IF('INGRESO DE DATOS'!$G$21="Guayaquil/Santa Elena",'Tablas Guayaquil'!F102,'Tablas Resto de Ecuador'!F102)</f>
        <v>160.85499999999999</v>
      </c>
      <c r="G102" s="246">
        <f>IF('INGRESO DE DATOS'!$G$21="Guayaquil/Santa Elena",'Tablas Guayaquil'!G102,'Tablas Resto de Ecuador'!G102)</f>
        <v>100.87666666666667</v>
      </c>
      <c r="H102" s="246">
        <f>IF('INGRESO DE DATOS'!$G$21="Guayaquil/Santa Elena",'Tablas Guayaquil'!H102,'Tablas Resto de Ecuador'!H102)</f>
        <v>67.575000000000003</v>
      </c>
      <c r="I102" s="246">
        <f>IF('INGRESO DE DATOS'!$G$21="Guayaquil/Santa Elena",'Tablas Guayaquil'!I102,'Tablas Resto de Ecuador'!I102)</f>
        <v>45.491666666666667</v>
      </c>
    </row>
    <row r="103" spans="1:9" ht="14" hidden="1" x14ac:dyDescent="0.15">
      <c r="A103" s="5">
        <v>45</v>
      </c>
      <c r="B103" s="8"/>
      <c r="C103" s="246">
        <f>IF('INGRESO DE DATOS'!$G$21="Guayaquil/Santa Elena",'Tablas Guayaquil'!C103,'Tablas Resto de Ecuador'!C103)</f>
        <v>320.64999999999998</v>
      </c>
      <c r="D103" s="246">
        <f>IF('INGRESO DE DATOS'!$G$21="Guayaquil/Santa Elena",'Tablas Guayaquil'!D103,'Tablas Resto de Ecuador'!D103)</f>
        <v>278.69166666666666</v>
      </c>
      <c r="E103" s="246">
        <f>IF('INGRESO DE DATOS'!$G$21="Guayaquil/Santa Elena",'Tablas Guayaquil'!E103,'Tablas Resto de Ecuador'!E103)</f>
        <v>224.27833333333334</v>
      </c>
      <c r="F103" s="246">
        <f>IF('INGRESO DE DATOS'!$G$21="Guayaquil/Santa Elena",'Tablas Guayaquil'!F103,'Tablas Resto de Ecuador'!F103)</f>
        <v>169.68833333333333</v>
      </c>
      <c r="G103" s="246">
        <f>IF('INGRESO DE DATOS'!$G$21="Guayaquil/Santa Elena",'Tablas Guayaquil'!G103,'Tablas Resto de Ecuador'!G103)</f>
        <v>106.795</v>
      </c>
      <c r="H103" s="246">
        <f>IF('INGRESO DE DATOS'!$G$21="Guayaquil/Santa Elena",'Tablas Guayaquil'!H103,'Tablas Resto de Ecuador'!H103)</f>
        <v>71.814999999999998</v>
      </c>
      <c r="I103" s="246">
        <f>IF('INGRESO DE DATOS'!$G$21="Guayaquil/Santa Elena",'Tablas Guayaquil'!I103,'Tablas Resto de Ecuador'!I103)</f>
        <v>48.583333333333336</v>
      </c>
    </row>
    <row r="104" spans="1:9" ht="14" hidden="1" x14ac:dyDescent="0.15">
      <c r="A104" s="5">
        <v>46</v>
      </c>
      <c r="B104" s="8"/>
      <c r="C104" s="246">
        <f>IF('INGRESO DE DATOS'!$G$21="Guayaquil/Santa Elena",'Tablas Guayaquil'!C104,'Tablas Resto de Ecuador'!C104)</f>
        <v>331.95666666666665</v>
      </c>
      <c r="D104" s="246">
        <f>IF('INGRESO DE DATOS'!$G$21="Guayaquil/Santa Elena",'Tablas Guayaquil'!D104,'Tablas Resto de Ecuador'!D104)</f>
        <v>288.67333333333335</v>
      </c>
      <c r="E104" s="246">
        <f>IF('INGRESO DE DATOS'!$G$21="Guayaquil/Santa Elena",'Tablas Guayaquil'!E104,'Tablas Resto de Ecuador'!E104)</f>
        <v>236.11500000000001</v>
      </c>
      <c r="F104" s="246">
        <f>IF('INGRESO DE DATOS'!$G$21="Guayaquil/Santa Elena",'Tablas Guayaquil'!F104,'Tablas Resto de Ecuador'!F104)</f>
        <v>179.14</v>
      </c>
      <c r="G104" s="246">
        <f>IF('INGRESO DE DATOS'!$G$21="Guayaquil/Santa Elena",'Tablas Guayaquil'!G104,'Tablas Resto de Ecuador'!G104)</f>
        <v>113.33166666666666</v>
      </c>
      <c r="H104" s="246">
        <f>IF('INGRESO DE DATOS'!$G$21="Guayaquil/Santa Elena",'Tablas Guayaquil'!H104,'Tablas Resto de Ecuador'!H104)</f>
        <v>76.49666666666667</v>
      </c>
      <c r="I104" s="246">
        <f>IF('INGRESO DE DATOS'!$G$21="Guayaquil/Santa Elena",'Tablas Guayaquil'!I104,'Tablas Resto de Ecuador'!I104)</f>
        <v>51.94</v>
      </c>
    </row>
    <row r="105" spans="1:9" ht="14" hidden="1" x14ac:dyDescent="0.15">
      <c r="A105" s="5">
        <v>47</v>
      </c>
      <c r="B105" s="8"/>
      <c r="C105" s="246">
        <f>IF('INGRESO DE DATOS'!$G$21="Guayaquil/Santa Elena",'Tablas Guayaquil'!C105,'Tablas Resto de Ecuador'!C105)</f>
        <v>343.52833333333331</v>
      </c>
      <c r="D105" s="246">
        <f>IF('INGRESO DE DATOS'!$G$21="Guayaquil/Santa Elena",'Tablas Guayaquil'!D105,'Tablas Resto de Ecuador'!D105)</f>
        <v>298.56666666666666</v>
      </c>
      <c r="E105" s="246">
        <f>IF('INGRESO DE DATOS'!$G$21="Guayaquil/Santa Elena",'Tablas Guayaquil'!E105,'Tablas Resto de Ecuador'!E105)</f>
        <v>248.83500000000001</v>
      </c>
      <c r="F105" s="246">
        <f>IF('INGRESO DE DATOS'!$G$21="Guayaquil/Santa Elena",'Tablas Guayaquil'!F105,'Tablas Resto de Ecuador'!F105)</f>
        <v>189.38666666666666</v>
      </c>
      <c r="G105" s="246">
        <f>IF('INGRESO DE DATOS'!$G$21="Guayaquil/Santa Elena",'Tablas Guayaquil'!G105,'Tablas Resto de Ecuador'!G105)</f>
        <v>120.22166666666666</v>
      </c>
      <c r="H105" s="246">
        <f>IF('INGRESO DE DATOS'!$G$21="Guayaquil/Santa Elena",'Tablas Guayaquil'!H105,'Tablas Resto de Ecuador'!H105)</f>
        <v>81.443333333333328</v>
      </c>
      <c r="I105" s="246">
        <f>IF('INGRESO DE DATOS'!$G$21="Guayaquil/Santa Elena",'Tablas Guayaquil'!I105,'Tablas Resto de Ecuador'!I105)</f>
        <v>55.65</v>
      </c>
    </row>
    <row r="106" spans="1:9" ht="14" hidden="1" x14ac:dyDescent="0.15">
      <c r="A106" s="5">
        <v>48</v>
      </c>
      <c r="B106" s="8"/>
      <c r="C106" s="246">
        <f>IF('INGRESO DE DATOS'!$G$21="Guayaquil/Santa Elena",'Tablas Guayaquil'!C106,'Tablas Resto de Ecuador'!C106)</f>
        <v>355.71833333333331</v>
      </c>
      <c r="D106" s="246">
        <f>IF('INGRESO DE DATOS'!$G$21="Guayaquil/Santa Elena",'Tablas Guayaquil'!D106,'Tablas Resto de Ecuador'!D106)</f>
        <v>309.16666666666669</v>
      </c>
      <c r="E106" s="246">
        <f>IF('INGRESO DE DATOS'!$G$21="Guayaquil/Santa Elena",'Tablas Guayaquil'!E106,'Tablas Resto de Ecuador'!E106)</f>
        <v>262.61500000000001</v>
      </c>
      <c r="F106" s="246">
        <f>IF('INGRESO DE DATOS'!$G$21="Guayaquil/Santa Elena",'Tablas Guayaquil'!F106,'Tablas Resto de Ecuador'!F106)</f>
        <v>200.42833333333334</v>
      </c>
      <c r="G106" s="246">
        <f>IF('INGRESO DE DATOS'!$G$21="Guayaquil/Santa Elena",'Tablas Guayaquil'!G106,'Tablas Resto de Ecuador'!G106)</f>
        <v>127.81833333333333</v>
      </c>
      <c r="H106" s="246">
        <f>IF('INGRESO DE DATOS'!$G$21="Guayaquil/Santa Elena",'Tablas Guayaquil'!H106,'Tablas Resto de Ecuador'!H106)</f>
        <v>86.92</v>
      </c>
      <c r="I106" s="246">
        <f>IF('INGRESO DE DATOS'!$G$21="Guayaquil/Santa Elena",'Tablas Guayaquil'!I106,'Tablas Resto de Ecuador'!I106)</f>
        <v>59.713333333333331</v>
      </c>
    </row>
    <row r="107" spans="1:9" ht="14" hidden="1" x14ac:dyDescent="0.15">
      <c r="A107" s="5">
        <v>49</v>
      </c>
      <c r="B107" s="8"/>
      <c r="C107" s="246">
        <f>IF('INGRESO DE DATOS'!$G$21="Guayaquil/Santa Elena",'Tablas Guayaquil'!C107,'Tablas Resto de Ecuador'!C107)</f>
        <v>367.55500000000001</v>
      </c>
      <c r="D107" s="246">
        <f>IF('INGRESO DE DATOS'!$G$21="Guayaquil/Santa Elena",'Tablas Guayaquil'!D107,'Tablas Resto de Ecuador'!D107)</f>
        <v>319.58999999999997</v>
      </c>
      <c r="E107" s="246">
        <f>IF('INGRESO DE DATOS'!$G$21="Guayaquil/Santa Elena",'Tablas Guayaquil'!E107,'Tablas Resto de Ecuador'!E107)</f>
        <v>277.45499999999998</v>
      </c>
      <c r="F107" s="246">
        <f>IF('INGRESO DE DATOS'!$G$21="Guayaquil/Santa Elena",'Tablas Guayaquil'!F107,'Tablas Resto de Ecuador'!F107)</f>
        <v>212.44166666666666</v>
      </c>
      <c r="G107" s="246">
        <f>IF('INGRESO DE DATOS'!$G$21="Guayaquil/Santa Elena",'Tablas Guayaquil'!G107,'Tablas Resto de Ecuador'!G107)</f>
        <v>135.94499999999999</v>
      </c>
      <c r="H107" s="246">
        <f>IF('INGRESO DE DATOS'!$G$21="Guayaquil/Santa Elena",'Tablas Guayaquil'!H107,'Tablas Resto de Ecuador'!H107)</f>
        <v>92.926666666666662</v>
      </c>
      <c r="I107" s="246">
        <f>IF('INGRESO DE DATOS'!$G$21="Guayaquil/Santa Elena",'Tablas Guayaquil'!I107,'Tablas Resto de Ecuador'!I107)</f>
        <v>64.041666666666671</v>
      </c>
    </row>
    <row r="108" spans="1:9" ht="14" hidden="1" x14ac:dyDescent="0.15">
      <c r="A108" s="5">
        <v>50</v>
      </c>
      <c r="B108" s="8"/>
      <c r="C108" s="246">
        <f>IF('INGRESO DE DATOS'!$G$21="Guayaquil/Santa Elena",'Tablas Guayaquil'!C108,'Tablas Resto de Ecuador'!C108)</f>
        <v>379.56833333333333</v>
      </c>
      <c r="D108" s="246">
        <f>IF('INGRESO DE DATOS'!$G$21="Guayaquil/Santa Elena",'Tablas Guayaquil'!D108,'Tablas Resto de Ecuador'!D108)</f>
        <v>330.19</v>
      </c>
      <c r="E108" s="246">
        <f>IF('INGRESO DE DATOS'!$G$21="Guayaquil/Santa Elena",'Tablas Guayaquil'!E108,'Tablas Resto de Ecuador'!E108)</f>
        <v>294.50333333333333</v>
      </c>
      <c r="F108" s="246">
        <f>IF('INGRESO DE DATOS'!$G$21="Guayaquil/Santa Elena",'Tablas Guayaquil'!F108,'Tablas Resto de Ecuador'!F108)</f>
        <v>226.31</v>
      </c>
      <c r="G108" s="246">
        <f>IF('INGRESO DE DATOS'!$G$21="Guayaquil/Santa Elena",'Tablas Guayaquil'!G108,'Tablas Resto de Ecuador'!G108)</f>
        <v>145.48500000000001</v>
      </c>
      <c r="H108" s="246">
        <f>IF('INGRESO DE DATOS'!$G$21="Guayaquil/Santa Elena",'Tablas Guayaquil'!H108,'Tablas Resto de Ecuador'!H108)</f>
        <v>99.728333333333339</v>
      </c>
      <c r="I108" s="246">
        <f>IF('INGRESO DE DATOS'!$G$21="Guayaquil/Santa Elena",'Tablas Guayaquil'!I108,'Tablas Resto de Ecuador'!I108)</f>
        <v>69.165000000000006</v>
      </c>
    </row>
    <row r="109" spans="1:9" ht="14" hidden="1" x14ac:dyDescent="0.15">
      <c r="A109" s="5">
        <v>51</v>
      </c>
      <c r="B109" s="8"/>
      <c r="C109" s="246">
        <f>IF('INGRESO DE DATOS'!$G$21="Guayaquil/Santa Elena",'Tablas Guayaquil'!C109,'Tablas Resto de Ecuador'!C109)</f>
        <v>391.40499999999997</v>
      </c>
      <c r="D109" s="246">
        <f>IF('INGRESO DE DATOS'!$G$21="Guayaquil/Santa Elena",'Tablas Guayaquil'!D109,'Tablas Resto de Ecuador'!D109)</f>
        <v>340.52499999999998</v>
      </c>
      <c r="E109" s="246">
        <f>IF('INGRESO DE DATOS'!$G$21="Guayaquil/Santa Elena",'Tablas Guayaquil'!E109,'Tablas Resto de Ecuador'!E109)</f>
        <v>310.49166666666667</v>
      </c>
      <c r="F109" s="246">
        <f>IF('INGRESO DE DATOS'!$G$21="Guayaquil/Santa Elena",'Tablas Guayaquil'!F109,'Tablas Resto de Ecuador'!F109)</f>
        <v>242.91666666666666</v>
      </c>
      <c r="G109" s="246">
        <f>IF('INGRESO DE DATOS'!$G$21="Guayaquil/Santa Elena",'Tablas Guayaquil'!G109,'Tablas Resto de Ecuador'!G109)</f>
        <v>157.05666666666667</v>
      </c>
      <c r="H109" s="246">
        <f>IF('INGRESO DE DATOS'!$G$21="Guayaquil/Santa Elena",'Tablas Guayaquil'!H109,'Tablas Resto de Ecuador'!H109)</f>
        <v>108.20833333333333</v>
      </c>
      <c r="I109" s="246">
        <f>IF('INGRESO DE DATOS'!$G$21="Guayaquil/Santa Elena",'Tablas Guayaquil'!I109,'Tablas Resto de Ecuador'!I109)</f>
        <v>75.348333333333329</v>
      </c>
    </row>
    <row r="110" spans="1:9" ht="14" hidden="1" x14ac:dyDescent="0.15">
      <c r="A110" s="5">
        <v>52</v>
      </c>
      <c r="B110" s="8"/>
      <c r="C110" s="246">
        <f>IF('INGRESO DE DATOS'!$G$21="Guayaquil/Santa Elena",'Tablas Guayaquil'!C110,'Tablas Resto de Ecuador'!C110)</f>
        <v>403.50666666666666</v>
      </c>
      <c r="D110" s="246">
        <f>IF('INGRESO DE DATOS'!$G$21="Guayaquil/Santa Elena",'Tablas Guayaquil'!D110,'Tablas Resto de Ecuador'!D110)</f>
        <v>351.03666666666669</v>
      </c>
      <c r="E110" s="246">
        <f>IF('INGRESO DE DATOS'!$G$21="Guayaquil/Santa Elena",'Tablas Guayaquil'!E110,'Tablas Resto de Ecuador'!E110)</f>
        <v>320.03166666666664</v>
      </c>
      <c r="F110" s="246">
        <f>IF('INGRESO DE DATOS'!$G$21="Guayaquil/Santa Elena",'Tablas Guayaquil'!F110,'Tablas Resto de Ecuador'!F110)</f>
        <v>260.84833333333336</v>
      </c>
      <c r="G110" s="246">
        <f>IF('INGRESO DE DATOS'!$G$21="Guayaquil/Santa Elena",'Tablas Guayaquil'!G110,'Tablas Resto de Ecuador'!G110)</f>
        <v>169.42333333333335</v>
      </c>
      <c r="H110" s="246">
        <f>IF('INGRESO DE DATOS'!$G$21="Guayaquil/Santa Elena",'Tablas Guayaquil'!H110,'Tablas Resto de Ecuador'!H110)</f>
        <v>117.21833333333333</v>
      </c>
      <c r="I110" s="246">
        <f>IF('INGRESO DE DATOS'!$G$21="Guayaquil/Santa Elena",'Tablas Guayaquil'!I110,'Tablas Resto de Ecuador'!I110)</f>
        <v>82.061666666666667</v>
      </c>
    </row>
    <row r="111" spans="1:9" ht="14" hidden="1" x14ac:dyDescent="0.15">
      <c r="A111" s="5">
        <v>53</v>
      </c>
      <c r="B111" s="8"/>
      <c r="C111" s="246">
        <f>IF('INGRESO DE DATOS'!$G$21="Guayaquil/Santa Elena",'Tablas Guayaquil'!C111,'Tablas Resto de Ecuador'!C111)</f>
        <v>417.81666666666666</v>
      </c>
      <c r="D111" s="246">
        <f>IF('INGRESO DE DATOS'!$G$21="Guayaquil/Santa Elena",'Tablas Guayaquil'!D111,'Tablas Resto de Ecuador'!D111)</f>
        <v>363.315</v>
      </c>
      <c r="E111" s="246">
        <f>IF('INGRESO DE DATOS'!$G$21="Guayaquil/Santa Elena",'Tablas Guayaquil'!E111,'Tablas Resto de Ecuador'!E111)</f>
        <v>331.51499999999999</v>
      </c>
      <c r="F111" s="246">
        <f>IF('INGRESO DE DATOS'!$G$21="Guayaquil/Santa Elena",'Tablas Guayaquil'!F111,'Tablas Resto de Ecuador'!F111)</f>
        <v>280.01666666666665</v>
      </c>
      <c r="G111" s="246">
        <f>IF('INGRESO DE DATOS'!$G$21="Guayaquil/Santa Elena",'Tablas Guayaquil'!G111,'Tablas Resto de Ecuador'!G111)</f>
        <v>182.67333333333335</v>
      </c>
      <c r="H111" s="246">
        <f>IF('INGRESO DE DATOS'!$G$21="Guayaquil/Santa Elena",'Tablas Guayaquil'!H111,'Tablas Resto de Ecuador'!H111)</f>
        <v>126.84666666666666</v>
      </c>
      <c r="I111" s="246">
        <f>IF('INGRESO DE DATOS'!$G$21="Guayaquil/Santa Elena",'Tablas Guayaquil'!I111,'Tablas Resto de Ecuador'!I111)</f>
        <v>89.305000000000007</v>
      </c>
    </row>
    <row r="112" spans="1:9" ht="14" hidden="1" x14ac:dyDescent="0.15">
      <c r="A112" s="5">
        <v>54</v>
      </c>
      <c r="B112" s="8"/>
      <c r="C112" s="246">
        <f>IF('INGRESO DE DATOS'!$G$21="Guayaquil/Santa Elena",'Tablas Guayaquil'!C112,'Tablas Resto de Ecuador'!C112)</f>
        <v>432.21499999999997</v>
      </c>
      <c r="D112" s="246">
        <f>IF('INGRESO DE DATOS'!$G$21="Guayaquil/Santa Elena",'Tablas Guayaquil'!D112,'Tablas Resto de Ecuador'!D112)</f>
        <v>375.77</v>
      </c>
      <c r="E112" s="246">
        <f>IF('INGRESO DE DATOS'!$G$21="Guayaquil/Santa Elena",'Tablas Guayaquil'!E112,'Tablas Resto de Ecuador'!E112)</f>
        <v>342.64499999999998</v>
      </c>
      <c r="F112" s="246">
        <f>IF('INGRESO DE DATOS'!$G$21="Guayaquil/Santa Elena",'Tablas Guayaquil'!F112,'Tablas Resto de Ecuador'!F112)</f>
        <v>300.68666666666667</v>
      </c>
      <c r="G112" s="246">
        <f>IF('INGRESO DE DATOS'!$G$21="Guayaquil/Santa Elena",'Tablas Guayaquil'!G112,'Tablas Resto de Ecuador'!G112)</f>
        <v>196.98333333333332</v>
      </c>
      <c r="H112" s="246">
        <f>IF('INGRESO DE DATOS'!$G$21="Guayaquil/Santa Elena",'Tablas Guayaquil'!H112,'Tablas Resto de Ecuador'!H112)</f>
        <v>137.18166666666667</v>
      </c>
      <c r="I112" s="246">
        <f>IF('INGRESO DE DATOS'!$G$21="Guayaquil/Santa Elena",'Tablas Guayaquil'!I112,'Tablas Resto de Ecuador'!I112)</f>
        <v>97.078333333333333</v>
      </c>
    </row>
    <row r="113" spans="1:9" ht="14" hidden="1" x14ac:dyDescent="0.15">
      <c r="A113" s="5">
        <v>55</v>
      </c>
      <c r="B113" s="8"/>
      <c r="C113" s="246">
        <f>IF('INGRESO DE DATOS'!$G$21="Guayaquil/Santa Elena",'Tablas Guayaquil'!C113,'Tablas Resto de Ecuador'!C113)</f>
        <v>446.70166666666665</v>
      </c>
      <c r="D113" s="246">
        <f>IF('INGRESO DE DATOS'!$G$21="Guayaquil/Santa Elena",'Tablas Guayaquil'!D113,'Tablas Resto de Ecuador'!D113)</f>
        <v>388.40166666666664</v>
      </c>
      <c r="E113" s="246">
        <f>IF('INGRESO DE DATOS'!$G$21="Guayaquil/Santa Elena",'Tablas Guayaquil'!E113,'Tablas Resto de Ecuador'!E113)</f>
        <v>353.95166666666665</v>
      </c>
      <c r="F113" s="246">
        <f>IF('INGRESO DE DATOS'!$G$21="Guayaquil/Santa Elena",'Tablas Guayaquil'!F113,'Tablas Resto de Ecuador'!F113)</f>
        <v>312.34666666666669</v>
      </c>
      <c r="G113" s="246">
        <f>IF('INGRESO DE DATOS'!$G$21="Guayaquil/Santa Elena",'Tablas Guayaquil'!G113,'Tablas Resto de Ecuador'!G113)</f>
        <v>212.35333333333332</v>
      </c>
      <c r="H113" s="246">
        <f>IF('INGRESO DE DATOS'!$G$21="Guayaquil/Santa Elena",'Tablas Guayaquil'!H113,'Tablas Resto de Ecuador'!H113)</f>
        <v>148.31166666666667</v>
      </c>
      <c r="I113" s="246">
        <f>IF('INGRESO DE DATOS'!$G$21="Guayaquil/Santa Elena",'Tablas Guayaquil'!I113,'Tablas Resto de Ecuador'!I113)</f>
        <v>105.29333333333334</v>
      </c>
    </row>
    <row r="114" spans="1:9" ht="14" hidden="1" x14ac:dyDescent="0.15">
      <c r="A114" s="5">
        <v>56</v>
      </c>
      <c r="B114" s="8"/>
      <c r="C114" s="246">
        <f>IF('INGRESO DE DATOS'!$G$21="Guayaquil/Santa Elena",'Tablas Guayaquil'!C114,'Tablas Resto de Ecuador'!C114)</f>
        <v>460.92333333333335</v>
      </c>
      <c r="D114" s="246">
        <f>IF('INGRESO DE DATOS'!$G$21="Guayaquil/Santa Elena",'Tablas Guayaquil'!D114,'Tablas Resto de Ecuador'!D114)</f>
        <v>400.68</v>
      </c>
      <c r="E114" s="246">
        <f>IF('INGRESO DE DATOS'!$G$21="Guayaquil/Santa Elena",'Tablas Guayaquil'!E114,'Tablas Resto de Ecuador'!E114)</f>
        <v>365.17</v>
      </c>
      <c r="F114" s="246">
        <f>IF('INGRESO DE DATOS'!$G$21="Guayaquil/Santa Elena",'Tablas Guayaquil'!F114,'Tablas Resto de Ecuador'!F114)</f>
        <v>323.03500000000003</v>
      </c>
      <c r="G114" s="246">
        <f>IF('INGRESO DE DATOS'!$G$21="Guayaquil/Santa Elena",'Tablas Guayaquil'!G114,'Tablas Resto de Ecuador'!G114)</f>
        <v>224.72</v>
      </c>
      <c r="H114" s="246">
        <f>IF('INGRESO DE DATOS'!$G$21="Guayaquil/Santa Elena",'Tablas Guayaquil'!H114,'Tablas Resto de Ecuador'!H114)</f>
        <v>160.32499999999999</v>
      </c>
      <c r="I114" s="246">
        <f>IF('INGRESO DE DATOS'!$G$21="Guayaquil/Santa Elena",'Tablas Guayaquil'!I114,'Tablas Resto de Ecuador'!I114)</f>
        <v>114.215</v>
      </c>
    </row>
    <row r="115" spans="1:9" ht="14" hidden="1" x14ac:dyDescent="0.15">
      <c r="A115" s="5">
        <v>57</v>
      </c>
      <c r="B115" s="8"/>
      <c r="C115" s="246">
        <f>IF('INGRESO DE DATOS'!$G$21="Guayaquil/Santa Elena",'Tablas Guayaquil'!C115,'Tablas Resto de Ecuador'!C115)</f>
        <v>474.96833333333331</v>
      </c>
      <c r="D115" s="246">
        <f>IF('INGRESO DE DATOS'!$G$21="Guayaquil/Santa Elena",'Tablas Guayaquil'!D115,'Tablas Resto de Ecuador'!D115)</f>
        <v>413.22333333333336</v>
      </c>
      <c r="E115" s="246">
        <f>IF('INGRESO DE DATOS'!$G$21="Guayaquil/Santa Elena",'Tablas Guayaquil'!E115,'Tablas Resto de Ecuador'!E115)</f>
        <v>376.65333333333331</v>
      </c>
      <c r="F115" s="246">
        <f>IF('INGRESO DE DATOS'!$G$21="Guayaquil/Santa Elena",'Tablas Guayaquil'!F115,'Tablas Resto de Ecuador'!F115)</f>
        <v>333.98833333333334</v>
      </c>
      <c r="G115" s="246">
        <f>IF('INGRESO DE DATOS'!$G$21="Guayaquil/Santa Elena",'Tablas Guayaquil'!G115,'Tablas Resto de Ecuador'!G115)</f>
        <v>231.69833333333332</v>
      </c>
      <c r="H115" s="246">
        <f>IF('INGRESO DE DATOS'!$G$21="Guayaquil/Santa Elena",'Tablas Guayaquil'!H115,'Tablas Resto de Ecuador'!H115)</f>
        <v>173.22166666666666</v>
      </c>
      <c r="I115" s="246">
        <f>IF('INGRESO DE DATOS'!$G$21="Guayaquil/Santa Elena",'Tablas Guayaquil'!I115,'Tablas Resto de Ecuador'!I115)</f>
        <v>123.84333333333333</v>
      </c>
    </row>
    <row r="116" spans="1:9" ht="14" hidden="1" x14ac:dyDescent="0.15">
      <c r="A116" s="5">
        <v>58</v>
      </c>
      <c r="B116" s="8"/>
      <c r="C116" s="246">
        <f>IF('INGRESO DE DATOS'!$G$21="Guayaquil/Santa Elena",'Tablas Guayaquil'!C116,'Tablas Resto de Ecuador'!C116)</f>
        <v>491.39833333333331</v>
      </c>
      <c r="D116" s="246">
        <f>IF('INGRESO DE DATOS'!$G$21="Guayaquil/Santa Elena",'Tablas Guayaquil'!D116,'Tablas Resto de Ecuador'!D116)</f>
        <v>427.18</v>
      </c>
      <c r="E116" s="246">
        <f>IF('INGRESO DE DATOS'!$G$21="Guayaquil/Santa Elena",'Tablas Guayaquil'!E116,'Tablas Resto de Ecuador'!E116)</f>
        <v>388.49</v>
      </c>
      <c r="F116" s="246">
        <f>IF('INGRESO DE DATOS'!$G$21="Guayaquil/Santa Elena",'Tablas Guayaquil'!F116,'Tablas Resto de Ecuador'!F116)</f>
        <v>348.29833333333335</v>
      </c>
      <c r="G116" s="246">
        <f>IF('INGRESO DE DATOS'!$G$21="Guayaquil/Santa Elena",'Tablas Guayaquil'!G116,'Tablas Resto de Ecuador'!G116)</f>
        <v>240.88499999999999</v>
      </c>
      <c r="H116" s="246">
        <f>IF('INGRESO DE DATOS'!$G$21="Guayaquil/Santa Elena",'Tablas Guayaquil'!H116,'Tablas Resto de Ecuador'!H116)</f>
        <v>187.00166666666667</v>
      </c>
      <c r="I116" s="246">
        <f>IF('INGRESO DE DATOS'!$G$21="Guayaquil/Santa Elena",'Tablas Guayaquil'!I116,'Tablas Resto de Ecuador'!I116)</f>
        <v>134.17833333333334</v>
      </c>
    </row>
    <row r="117" spans="1:9" ht="14" hidden="1" x14ac:dyDescent="0.15">
      <c r="A117" s="5">
        <v>59</v>
      </c>
      <c r="B117" s="8"/>
      <c r="C117" s="246">
        <f>IF('INGRESO DE DATOS'!$G$21="Guayaquil/Santa Elena",'Tablas Guayaquil'!C117,'Tablas Resto de Ecuador'!C117)</f>
        <v>507.82833333333332</v>
      </c>
      <c r="D117" s="246">
        <f>IF('INGRESO DE DATOS'!$G$21="Guayaquil/Santa Elena",'Tablas Guayaquil'!D117,'Tablas Resto de Ecuador'!D117)</f>
        <v>441.66666666666669</v>
      </c>
      <c r="E117" s="246">
        <f>IF('INGRESO DE DATOS'!$G$21="Guayaquil/Santa Elena",'Tablas Guayaquil'!E117,'Tablas Resto de Ecuador'!E117)</f>
        <v>400.15</v>
      </c>
      <c r="F117" s="246">
        <f>IF('INGRESO DE DATOS'!$G$21="Guayaquil/Santa Elena",'Tablas Guayaquil'!F117,'Tablas Resto de Ecuador'!F117)</f>
        <v>362.255</v>
      </c>
      <c r="G117" s="246">
        <f>IF('INGRESO DE DATOS'!$G$21="Guayaquil/Santa Elena",'Tablas Guayaquil'!G117,'Tablas Resto de Ecuador'!G117)</f>
        <v>249.98333333333332</v>
      </c>
      <c r="H117" s="246">
        <f>IF('INGRESO DE DATOS'!$G$21="Guayaquil/Santa Elena",'Tablas Guayaquil'!H117,'Tablas Resto de Ecuador'!H117)</f>
        <v>201.84166666666667</v>
      </c>
      <c r="I117" s="246">
        <f>IF('INGRESO DE DATOS'!$G$21="Guayaquil/Santa Elena",'Tablas Guayaquil'!I117,'Tablas Resto de Ecuador'!I117)</f>
        <v>145.22</v>
      </c>
    </row>
    <row r="118" spans="1:9" ht="14" hidden="1" x14ac:dyDescent="0.15">
      <c r="A118" s="5">
        <v>60</v>
      </c>
      <c r="B118" s="8"/>
      <c r="C118" s="246">
        <f>IF('INGRESO DE DATOS'!$G$21="Guayaquil/Santa Elena",'Tablas Guayaquil'!C118,'Tablas Resto de Ecuador'!C118)</f>
        <v>524.16999999999996</v>
      </c>
      <c r="D118" s="246">
        <f>IF('INGRESO DE DATOS'!$G$21="Guayaquil/Santa Elena",'Tablas Guayaquil'!D118,'Tablas Resto de Ecuador'!D118)</f>
        <v>455.71166666666664</v>
      </c>
      <c r="E118" s="246">
        <f>IF('INGRESO DE DATOS'!$G$21="Guayaquil/Santa Elena",'Tablas Guayaquil'!E118,'Tablas Resto de Ecuador'!E118)</f>
        <v>412.16333333333336</v>
      </c>
      <c r="F118" s="246">
        <f>IF('INGRESO DE DATOS'!$G$21="Guayaquil/Santa Elena",'Tablas Guayaquil'!F118,'Tablas Resto de Ecuador'!F118)</f>
        <v>376.47666666666669</v>
      </c>
      <c r="G118" s="246">
        <f>IF('INGRESO DE DATOS'!$G$21="Guayaquil/Santa Elena",'Tablas Guayaquil'!G118,'Tablas Resto de Ecuador'!G118)</f>
        <v>259.17</v>
      </c>
      <c r="H118" s="246">
        <f>IF('INGRESO DE DATOS'!$G$21="Guayaquil/Santa Elena",'Tablas Guayaquil'!H118,'Tablas Resto de Ecuador'!H118)</f>
        <v>217.91833333333332</v>
      </c>
      <c r="I118" s="246">
        <f>IF('INGRESO DE DATOS'!$G$21="Guayaquil/Santa Elena",'Tablas Guayaquil'!I118,'Tablas Resto de Ecuador'!I118)</f>
        <v>157.14500000000001</v>
      </c>
    </row>
    <row r="119" spans="1:9" ht="14" hidden="1" x14ac:dyDescent="0.15">
      <c r="A119" s="5">
        <v>61</v>
      </c>
      <c r="B119" s="8"/>
      <c r="C119" s="246">
        <f>IF('INGRESO DE DATOS'!$G$21="Guayaquil/Santa Elena",'Tablas Guayaquil'!C119,'Tablas Resto de Ecuador'!C119)</f>
        <v>544.39833333333331</v>
      </c>
      <c r="D119" s="246">
        <f>IF('INGRESO DE DATOS'!$G$21="Guayaquil/Santa Elena",'Tablas Guayaquil'!D119,'Tablas Resto de Ecuador'!D119)</f>
        <v>473.20166666666665</v>
      </c>
      <c r="E119" s="246">
        <f>IF('INGRESO DE DATOS'!$G$21="Guayaquil/Santa Elena",'Tablas Guayaquil'!E119,'Tablas Resto de Ecuador'!E119)</f>
        <v>429.91833333333335</v>
      </c>
      <c r="F119" s="246">
        <f>IF('INGRESO DE DATOS'!$G$21="Guayaquil/Santa Elena",'Tablas Guayaquil'!F119,'Tablas Resto de Ecuador'!F119)</f>
        <v>390.52166666666665</v>
      </c>
      <c r="G119" s="246">
        <f>IF('INGRESO DE DATOS'!$G$21="Guayaquil/Santa Elena",'Tablas Guayaquil'!G119,'Tablas Resto de Ecuador'!G119)</f>
        <v>268.79833333333335</v>
      </c>
      <c r="H119" s="246">
        <f>IF('INGRESO DE DATOS'!$G$21="Guayaquil/Santa Elena",'Tablas Guayaquil'!H119,'Tablas Resto de Ecuador'!H119)</f>
        <v>235.05500000000001</v>
      </c>
      <c r="I119" s="246">
        <f>IF('INGRESO DE DATOS'!$G$21="Guayaquil/Santa Elena",'Tablas Guayaquil'!I119,'Tablas Resto de Ecuador'!I119)</f>
        <v>169.95333333333332</v>
      </c>
    </row>
    <row r="120" spans="1:9" ht="14" hidden="1" x14ac:dyDescent="0.15">
      <c r="A120" s="5">
        <v>62</v>
      </c>
      <c r="B120" s="8"/>
      <c r="C120" s="246">
        <f>IF('INGRESO DE DATOS'!$G$21="Guayaquil/Santa Elena",'Tablas Guayaquil'!C120,'Tablas Resto de Ecuador'!C120)</f>
        <v>568.77833333333331</v>
      </c>
      <c r="D120" s="246">
        <f>IF('INGRESO DE DATOS'!$G$21="Guayaquil/Santa Elena",'Tablas Guayaquil'!D120,'Tablas Resto de Ecuador'!D120)</f>
        <v>494.57833333333332</v>
      </c>
      <c r="E120" s="246">
        <f>IF('INGRESO DE DATOS'!$G$21="Guayaquil/Santa Elena",'Tablas Guayaquil'!E120,'Tablas Resto de Ecuador'!E120)</f>
        <v>450.94166666666666</v>
      </c>
      <c r="F120" s="246">
        <f>IF('INGRESO DE DATOS'!$G$21="Guayaquil/Santa Elena",'Tablas Guayaquil'!F120,'Tablas Resto de Ecuador'!F120)</f>
        <v>408.1</v>
      </c>
      <c r="G120" s="246">
        <f>IF('INGRESO DE DATOS'!$G$21="Guayaquil/Santa Elena",'Tablas Guayaquil'!G120,'Tablas Resto de Ecuador'!G120)</f>
        <v>281.07666666666665</v>
      </c>
      <c r="H120" s="246">
        <f>IF('INGRESO DE DATOS'!$G$21="Guayaquil/Santa Elena",'Tablas Guayaquil'!H120,'Tablas Resto de Ecuador'!H120)</f>
        <v>253.69333333333333</v>
      </c>
      <c r="I120" s="246">
        <f>IF('INGRESO DE DATOS'!$G$21="Guayaquil/Santa Elena",'Tablas Guayaquil'!I120,'Tablas Resto de Ecuador'!I120)</f>
        <v>183.82166666666666</v>
      </c>
    </row>
    <row r="121" spans="1:9" ht="14" hidden="1" x14ac:dyDescent="0.15">
      <c r="A121" s="5">
        <v>63</v>
      </c>
      <c r="B121" s="8"/>
      <c r="C121" s="246">
        <f>IF('INGRESO DE DATOS'!$G$21="Guayaquil/Santa Elena",'Tablas Guayaquil'!C121,'Tablas Resto de Ecuador'!C121)</f>
        <v>598.10500000000002</v>
      </c>
      <c r="D121" s="246">
        <f>IF('INGRESO DE DATOS'!$G$21="Guayaquil/Santa Elena",'Tablas Guayaquil'!D121,'Tablas Resto de Ecuador'!D121)</f>
        <v>519.92999999999995</v>
      </c>
      <c r="E121" s="246">
        <f>IF('INGRESO DE DATOS'!$G$21="Guayaquil/Santa Elena",'Tablas Guayaquil'!E121,'Tablas Resto de Ecuador'!E121)</f>
        <v>474.35</v>
      </c>
      <c r="F121" s="246">
        <f>IF('INGRESO DE DATOS'!$G$21="Guayaquil/Santa Elena",'Tablas Guayaquil'!F121,'Tablas Resto de Ecuador'!F121)</f>
        <v>429.12333333333333</v>
      </c>
      <c r="G121" s="246">
        <f>IF('INGRESO DE DATOS'!$G$21="Guayaquil/Santa Elena",'Tablas Guayaquil'!G121,'Tablas Resto de Ecuador'!G121)</f>
        <v>295.74</v>
      </c>
      <c r="H121" s="246">
        <f>IF('INGRESO DE DATOS'!$G$21="Guayaquil/Santa Elena",'Tablas Guayaquil'!H121,'Tablas Resto de Ecuador'!H121)</f>
        <v>273.65666666666664</v>
      </c>
      <c r="I121" s="246">
        <f>IF('INGRESO DE DATOS'!$G$21="Guayaquil/Santa Elena",'Tablas Guayaquil'!I121,'Tablas Resto de Ecuador'!I121)</f>
        <v>198.66166666666666</v>
      </c>
    </row>
    <row r="122" spans="1:9" ht="14" hidden="1" x14ac:dyDescent="0.15">
      <c r="A122" s="5">
        <v>64</v>
      </c>
      <c r="B122" s="8"/>
      <c r="C122" s="246">
        <f>IF('INGRESO DE DATOS'!$G$21="Guayaquil/Santa Elena",'Tablas Guayaquil'!C122,'Tablas Resto de Ecuador'!C122)</f>
        <v>632.4666666666667</v>
      </c>
      <c r="D122" s="246">
        <f>IF('INGRESO DE DATOS'!$G$21="Guayaquil/Santa Elena",'Tablas Guayaquil'!D122,'Tablas Resto de Ecuador'!D122)</f>
        <v>550.14</v>
      </c>
      <c r="E122" s="246">
        <f>IF('INGRESO DE DATOS'!$G$21="Guayaquil/Santa Elena",'Tablas Guayaquil'!E122,'Tablas Resto de Ecuador'!E122)</f>
        <v>501.46833333333331</v>
      </c>
      <c r="F122" s="246">
        <f>IF('INGRESO DE DATOS'!$G$21="Guayaquil/Santa Elena",'Tablas Guayaquil'!F122,'Tablas Resto de Ecuador'!F122)</f>
        <v>453.85666666666668</v>
      </c>
      <c r="G122" s="246">
        <f>IF('INGRESO DE DATOS'!$G$21="Guayaquil/Santa Elena",'Tablas Guayaquil'!G122,'Tablas Resto de Ecuador'!G122)</f>
        <v>328.33499999999998</v>
      </c>
      <c r="H122" s="246">
        <f>IF('INGRESO DE DATOS'!$G$21="Guayaquil/Santa Elena",'Tablas Guayaquil'!H122,'Tablas Resto de Ecuador'!H122)</f>
        <v>295.29833333333335</v>
      </c>
      <c r="I122" s="246">
        <f>IF('INGRESO DE DATOS'!$G$21="Guayaquil/Santa Elena",'Tablas Guayaquil'!I122,'Tablas Resto de Ecuador'!I122)</f>
        <v>214.56166666666667</v>
      </c>
    </row>
    <row r="123" spans="1:9" ht="14" hidden="1" x14ac:dyDescent="0.15">
      <c r="A123" s="5">
        <v>65</v>
      </c>
      <c r="B123" s="8"/>
      <c r="C123" s="246">
        <f>IF('INGRESO DE DATOS'!$G$21="Guayaquil/Santa Elena",'Tablas Guayaquil'!C123,'Tablas Resto de Ecuador'!C123)</f>
        <v>673.98333333333335</v>
      </c>
      <c r="D123" s="246">
        <f>IF('INGRESO DE DATOS'!$G$21="Guayaquil/Santa Elena",'Tablas Guayaquil'!D123,'Tablas Resto de Ecuador'!D123)</f>
        <v>585.91499999999996</v>
      </c>
      <c r="E123" s="246">
        <f>IF('INGRESO DE DATOS'!$G$21="Guayaquil/Santa Elena",'Tablas Guayaquil'!E123,'Tablas Resto de Ecuador'!E123)</f>
        <v>534.15166666666664</v>
      </c>
      <c r="F123" s="246">
        <f>IF('INGRESO DE DATOS'!$G$21="Guayaquil/Santa Elena",'Tablas Guayaquil'!F123,'Tablas Resto de Ecuador'!F123)</f>
        <v>487.77666666666664</v>
      </c>
      <c r="G123" s="246">
        <f>IF('INGRESO DE DATOS'!$G$21="Guayaquil/Santa Elena",'Tablas Guayaquil'!G123,'Tablas Resto de Ecuador'!G123)</f>
        <v>351.47833333333335</v>
      </c>
      <c r="H123" s="246">
        <f>IF('INGRESO DE DATOS'!$G$21="Guayaquil/Santa Elena",'Tablas Guayaquil'!H123,'Tablas Resto de Ecuador'!H123)</f>
        <v>318.52999999999997</v>
      </c>
      <c r="I123" s="246">
        <f>IF('INGRESO DE DATOS'!$G$21="Guayaquil/Santa Elena",'Tablas Guayaquil'!I123,'Tablas Resto de Ecuador'!I123)</f>
        <v>231.78666666666666</v>
      </c>
    </row>
    <row r="124" spans="1:9" ht="14" hidden="1" x14ac:dyDescent="0.15">
      <c r="A124" s="5">
        <v>66</v>
      </c>
      <c r="B124" s="8"/>
      <c r="C124" s="246">
        <f>IF('INGRESO DE DATOS'!$G$21="Guayaquil/Santa Elena",'Tablas Guayaquil'!C124,'Tablas Resto de Ecuador'!C124)</f>
        <v>722.30166666666662</v>
      </c>
      <c r="D124" s="246">
        <f>IF('INGRESO DE DATOS'!$G$21="Guayaquil/Santa Elena",'Tablas Guayaquil'!D124,'Tablas Resto de Ecuador'!D124)</f>
        <v>628.13833333333332</v>
      </c>
      <c r="E124" s="246">
        <f>IF('INGRESO DE DATOS'!$G$21="Guayaquil/Santa Elena",'Tablas Guayaquil'!E124,'Tablas Resto de Ecuador'!E124)</f>
        <v>572.75333333333333</v>
      </c>
      <c r="F124" s="246">
        <f>IF('INGRESO DE DATOS'!$G$21="Guayaquil/Santa Elena",'Tablas Guayaquil'!F124,'Tablas Resto de Ecuador'!F124)</f>
        <v>526.73166666666668</v>
      </c>
      <c r="G124" s="246">
        <f>IF('INGRESO DE DATOS'!$G$21="Guayaquil/Santa Elena",'Tablas Guayaquil'!G124,'Tablas Resto de Ecuador'!G124)</f>
        <v>378.59666666666669</v>
      </c>
      <c r="H124" s="246">
        <f>IF('INGRESO DE DATOS'!$G$21="Guayaquil/Santa Elena",'Tablas Guayaquil'!H124,'Tablas Resto de Ecuador'!H124)</f>
        <v>343.70499999999998</v>
      </c>
      <c r="I124" s="246">
        <f>IF('INGRESO DE DATOS'!$G$21="Guayaquil/Santa Elena",'Tablas Guayaquil'!I124,'Tablas Resto de Ecuador'!I124)</f>
        <v>250.33666666666667</v>
      </c>
    </row>
    <row r="125" spans="1:9" ht="14" hidden="1" x14ac:dyDescent="0.15">
      <c r="A125" s="5">
        <v>67</v>
      </c>
      <c r="B125" s="8"/>
      <c r="C125" s="246">
        <f>IF('INGRESO DE DATOS'!$G$21="Guayaquil/Santa Elena",'Tablas Guayaquil'!C125,'Tablas Resto de Ecuador'!C125)</f>
        <v>779.98333333333335</v>
      </c>
      <c r="D125" s="246">
        <f>IF('INGRESO DE DATOS'!$G$21="Guayaquil/Santa Elena",'Tablas Guayaquil'!D125,'Tablas Resto de Ecuador'!D125)</f>
        <v>678.31166666666661</v>
      </c>
      <c r="E125" s="246">
        <f>IF('INGRESO DE DATOS'!$G$21="Guayaquil/Santa Elena",'Tablas Guayaquil'!E125,'Tablas Resto de Ecuador'!E125)</f>
        <v>618.59833333333336</v>
      </c>
      <c r="F125" s="246">
        <f>IF('INGRESO DE DATOS'!$G$21="Guayaquil/Santa Elena",'Tablas Guayaquil'!F125,'Tablas Resto de Ecuador'!F125)</f>
        <v>569.30833333333328</v>
      </c>
      <c r="G125" s="246">
        <f>IF('INGRESO DE DATOS'!$G$21="Guayaquil/Santa Elena",'Tablas Guayaquil'!G125,'Tablas Resto de Ecuador'!G125)</f>
        <v>408.89499999999998</v>
      </c>
      <c r="H125" s="246">
        <f>IF('INGRESO DE DATOS'!$G$21="Guayaquil/Santa Elena",'Tablas Guayaquil'!H125,'Tablas Resto de Ecuador'!H125)</f>
        <v>370.73500000000001</v>
      </c>
      <c r="I125" s="246">
        <f>IF('INGRESO DE DATOS'!$G$21="Guayaquil/Santa Elena",'Tablas Guayaquil'!I125,'Tablas Resto de Ecuador'!I125)</f>
        <v>270.3</v>
      </c>
    </row>
    <row r="126" spans="1:9" ht="14" hidden="1" x14ac:dyDescent="0.15">
      <c r="A126" s="5">
        <v>68</v>
      </c>
      <c r="B126" s="8"/>
      <c r="C126" s="246">
        <f>IF('INGRESO DE DATOS'!$G$21="Guayaquil/Santa Elena",'Tablas Guayaquil'!C126,'Tablas Resto de Ecuador'!C126)</f>
        <v>846.41</v>
      </c>
      <c r="D126" s="246">
        <f>IF('INGRESO DE DATOS'!$G$21="Guayaquil/Santa Elena",'Tablas Guayaquil'!D126,'Tablas Resto de Ecuador'!D126)</f>
        <v>735.81666666666672</v>
      </c>
      <c r="E126" s="246">
        <f>IF('INGRESO DE DATOS'!$G$21="Guayaquil/Santa Elena",'Tablas Guayaquil'!E126,'Tablas Resto de Ecuador'!E126)</f>
        <v>671.06833333333338</v>
      </c>
      <c r="F126" s="246">
        <f>IF('INGRESO DE DATOS'!$G$21="Guayaquil/Santa Elena",'Tablas Guayaquil'!F126,'Tablas Resto de Ecuador'!F126)</f>
        <v>617.27333333333331</v>
      </c>
      <c r="G126" s="246">
        <f>IF('INGRESO DE DATOS'!$G$21="Guayaquil/Santa Elena",'Tablas Guayaquil'!G126,'Tablas Resto de Ecuador'!G126)</f>
        <v>443.43333333333334</v>
      </c>
      <c r="H126" s="246">
        <f>IF('INGRESO DE DATOS'!$G$21="Guayaquil/Santa Elena",'Tablas Guayaquil'!H126,'Tablas Resto de Ecuador'!H126)</f>
        <v>399.97333333333336</v>
      </c>
      <c r="I126" s="246">
        <f>IF('INGRESO DE DATOS'!$G$21="Guayaquil/Santa Elena",'Tablas Guayaquil'!I126,'Tablas Resto de Ecuador'!I126)</f>
        <v>291.85333333333335</v>
      </c>
    </row>
    <row r="127" spans="1:9" ht="14" hidden="1" x14ac:dyDescent="0.15">
      <c r="A127" s="5">
        <v>69</v>
      </c>
      <c r="B127" s="8"/>
      <c r="C127" s="246">
        <f>IF('INGRESO DE DATOS'!$G$21="Guayaquil/Santa Elena",'Tablas Guayaquil'!C127,'Tablas Resto de Ecuador'!C127)</f>
        <v>923.52499999999998</v>
      </c>
      <c r="D127" s="246">
        <f>IF('INGRESO DE DATOS'!$G$21="Guayaquil/Santa Elena",'Tablas Guayaquil'!D127,'Tablas Resto de Ecuador'!D127)</f>
        <v>803.0383333333333</v>
      </c>
      <c r="E127" s="246">
        <f>IF('INGRESO DE DATOS'!$G$21="Guayaquil/Santa Elena",'Tablas Guayaquil'!E127,'Tablas Resto de Ecuador'!E127)</f>
        <v>732.2833333333333</v>
      </c>
      <c r="F127" s="246">
        <f>IF('INGRESO DE DATOS'!$G$21="Guayaquil/Santa Elena",'Tablas Guayaquil'!F127,'Tablas Resto de Ecuador'!F127)</f>
        <v>674.07166666666672</v>
      </c>
      <c r="G127" s="246">
        <f>IF('INGRESO DE DATOS'!$G$21="Guayaquil/Santa Elena",'Tablas Guayaquil'!G127,'Tablas Resto de Ecuador'!G127)</f>
        <v>461.27666666666664</v>
      </c>
      <c r="H127" s="246">
        <f>IF('INGRESO DE DATOS'!$G$21="Guayaquil/Santa Elena",'Tablas Guayaquil'!H127,'Tablas Resto de Ecuador'!H127)</f>
        <v>431.50833333333333</v>
      </c>
      <c r="I127" s="246">
        <f>IF('INGRESO DE DATOS'!$G$21="Guayaquil/Santa Elena",'Tablas Guayaquil'!I127,'Tablas Resto de Ecuador'!I127)</f>
        <v>314.90833333333336</v>
      </c>
    </row>
    <row r="128" spans="1:9" ht="14" hidden="1" x14ac:dyDescent="0.15">
      <c r="A128" s="5">
        <v>70</v>
      </c>
      <c r="B128" s="8"/>
      <c r="C128" s="246">
        <f>IF('INGRESO DE DATOS'!$G$21="Guayaquil/Santa Elena",'Tablas Guayaquil'!C128,'Tablas Resto de Ecuador'!C128)</f>
        <v>1012.9183333333333</v>
      </c>
      <c r="D128" s="246">
        <f>IF('INGRESO DE DATOS'!$G$21="Guayaquil/Santa Elena",'Tablas Guayaquil'!D128,'Tablas Resto de Ecuador'!D128)</f>
        <v>880.86</v>
      </c>
      <c r="E128" s="246">
        <f>IF('INGRESO DE DATOS'!$G$21="Guayaquil/Santa Elena",'Tablas Guayaquil'!E128,'Tablas Resto de Ecuador'!E128)</f>
        <v>796.14833333333331</v>
      </c>
      <c r="F128" s="246">
        <f>IF('INGRESO DE DATOS'!$G$21="Guayaquil/Santa Elena",'Tablas Guayaquil'!F128,'Tablas Resto de Ecuador'!F128)</f>
        <v>750.12666666666667</v>
      </c>
      <c r="G128" s="246">
        <f>IF('INGRESO DE DATOS'!$G$21="Guayaquil/Santa Elena",'Tablas Guayaquil'!G128,'Tablas Resto de Ecuador'!G128)</f>
        <v>510.03666666666669</v>
      </c>
      <c r="H128" s="246">
        <f>IF('INGRESO DE DATOS'!$G$21="Guayaquil/Santa Elena",'Tablas Guayaquil'!H128,'Tablas Resto de Ecuador'!H128)</f>
        <v>465.34</v>
      </c>
      <c r="I128" s="246">
        <f>IF('INGRESO DE DATOS'!$G$21="Guayaquil/Santa Elena",'Tablas Guayaquil'!I128,'Tablas Resto de Ecuador'!I128)</f>
        <v>339.73</v>
      </c>
    </row>
    <row r="129" spans="1:9" ht="14" hidden="1" x14ac:dyDescent="0.15">
      <c r="A129" s="5">
        <v>71</v>
      </c>
      <c r="B129" s="8"/>
      <c r="C129" s="246">
        <f>IF('INGRESO DE DATOS'!$G$21="Guayaquil/Santa Elena",'Tablas Guayaquil'!C129,'Tablas Resto de Ecuador'!C129)</f>
        <v>1115.6500000000001</v>
      </c>
      <c r="D129" s="246">
        <f>IF('INGRESO DE DATOS'!$G$21="Guayaquil/Santa Elena",'Tablas Guayaquil'!D129,'Tablas Resto de Ecuador'!D129)</f>
        <v>970.16499999999996</v>
      </c>
      <c r="E129" s="246">
        <f>IF('INGRESO DE DATOS'!$G$21="Guayaquil/Santa Elena",'Tablas Guayaquil'!E129,'Tablas Resto de Ecuador'!E129)</f>
        <v>884.39333333333332</v>
      </c>
      <c r="F129" s="246">
        <f>IF('INGRESO DE DATOS'!$G$21="Guayaquil/Santa Elena",'Tablas Guayaquil'!F129,'Tablas Resto de Ecuador'!F129)</f>
        <v>826.005</v>
      </c>
      <c r="G129" s="246">
        <f>IF('INGRESO DE DATOS'!$G$21="Guayaquil/Santa Elena",'Tablas Guayaquil'!G129,'Tablas Resto de Ecuador'!G129)</f>
        <v>561.88833333333332</v>
      </c>
      <c r="H129" s="246">
        <f>IF('INGRESO DE DATOS'!$G$21="Guayaquil/Santa Elena",'Tablas Guayaquil'!H129,'Tablas Resto de Ecuador'!H129)</f>
        <v>501.82166666666666</v>
      </c>
      <c r="I129" s="246">
        <f>IF('INGRESO DE DATOS'!$G$21="Guayaquil/Santa Elena",'Tablas Guayaquil'!I129,'Tablas Resto de Ecuador'!I129)</f>
        <v>366.14166666666665</v>
      </c>
    </row>
    <row r="130" spans="1:9" ht="14" hidden="1" x14ac:dyDescent="0.15">
      <c r="A130" s="5">
        <v>72</v>
      </c>
      <c r="B130" s="8"/>
      <c r="C130" s="246">
        <f>IF('INGRESO DE DATOS'!$G$21="Guayaquil/Santa Elena",'Tablas Guayaquil'!C130,'Tablas Resto de Ecuador'!C130)</f>
        <v>1234.105</v>
      </c>
      <c r="D130" s="246">
        <f>IF('INGRESO DE DATOS'!$G$21="Guayaquil/Santa Elena",'Tablas Guayaquil'!D130,'Tablas Resto de Ecuador'!D130)</f>
        <v>1073.0733333333333</v>
      </c>
      <c r="E130" s="246">
        <f>IF('INGRESO DE DATOS'!$G$21="Guayaquil/Santa Elena",'Tablas Guayaquil'!E130,'Tablas Resto de Ecuador'!E130)</f>
        <v>978.55666666666662</v>
      </c>
      <c r="F130" s="246">
        <f>IF('INGRESO DE DATOS'!$G$21="Guayaquil/Santa Elena",'Tablas Guayaquil'!F130,'Tablas Resto de Ecuador'!F130)</f>
        <v>914.16166666666663</v>
      </c>
      <c r="G130" s="246">
        <f>IF('INGRESO DE DATOS'!$G$21="Guayaquil/Santa Elena",'Tablas Guayaquil'!G130,'Tablas Resto de Ecuador'!G130)</f>
        <v>621.86666666666667</v>
      </c>
      <c r="H130" s="246">
        <f>IF('INGRESO DE DATOS'!$G$21="Guayaquil/Santa Elena",'Tablas Guayaquil'!H130,'Tablas Resto de Ecuador'!H130)</f>
        <v>540.86500000000001</v>
      </c>
      <c r="I130" s="246">
        <f>IF('INGRESO DE DATOS'!$G$21="Guayaquil/Santa Elena",'Tablas Guayaquil'!I130,'Tablas Resto de Ecuador'!I130)</f>
        <v>394.40833333333336</v>
      </c>
    </row>
    <row r="131" spans="1:9" ht="14" hidden="1" x14ac:dyDescent="0.15">
      <c r="A131" s="5">
        <v>73</v>
      </c>
      <c r="B131" s="8"/>
      <c r="C131" s="246">
        <f>IF('INGRESO DE DATOS'!$G$21="Guayaquil/Santa Elena",'Tablas Guayaquil'!C131,'Tablas Resto de Ecuador'!C131)</f>
        <v>1370.6683333333333</v>
      </c>
      <c r="D131" s="246">
        <f>IF('INGRESO DE DATOS'!$G$21="Guayaquil/Santa Elena",'Tablas Guayaquil'!D131,'Tablas Resto de Ecuador'!D131)</f>
        <v>1191.7933333333333</v>
      </c>
      <c r="E131" s="246">
        <f>IF('INGRESO DE DATOS'!$G$21="Guayaquil/Santa Elena",'Tablas Guayaquil'!E131,'Tablas Resto de Ecuador'!E131)</f>
        <v>1086.5883333333334</v>
      </c>
      <c r="F131" s="246">
        <f>IF('INGRESO DE DATOS'!$G$21="Guayaquil/Santa Elena",'Tablas Guayaquil'!F131,'Tablas Resto de Ecuador'!F131)</f>
        <v>1014.8616666666667</v>
      </c>
      <c r="G131" s="246">
        <f>IF('INGRESO DE DATOS'!$G$21="Guayaquil/Santa Elena",'Tablas Guayaquil'!G131,'Tablas Resto de Ecuador'!G131)</f>
        <v>690.14833333333331</v>
      </c>
      <c r="H131" s="246">
        <f>IF('INGRESO DE DATOS'!$G$21="Guayaquil/Santa Elena",'Tablas Guayaquil'!H131,'Tablas Resto de Ecuador'!H131)</f>
        <v>582.73500000000001</v>
      </c>
      <c r="I131" s="246">
        <f>IF('INGRESO DE DATOS'!$G$21="Guayaquil/Santa Elena",'Tablas Guayaquil'!I131,'Tablas Resto de Ecuador'!I131)</f>
        <v>424.44166666666666</v>
      </c>
    </row>
    <row r="132" spans="1:9" ht="14" hidden="1" x14ac:dyDescent="0.15">
      <c r="A132" s="5">
        <v>74</v>
      </c>
      <c r="B132" s="8"/>
      <c r="C132" s="246">
        <f>IF('INGRESO DE DATOS'!$G$21="Guayaquil/Santa Elena",'Tablas Guayaquil'!C132,'Tablas Resto de Ecuador'!C132)</f>
        <v>1528.1666666666667</v>
      </c>
      <c r="D132" s="246">
        <f>IF('INGRESO DE DATOS'!$G$21="Guayaquil/Santa Elena",'Tablas Guayaquil'!D132,'Tablas Resto de Ecuador'!D132)</f>
        <v>1328.6216666666667</v>
      </c>
      <c r="E132" s="246">
        <f>IF('INGRESO DE DATOS'!$G$21="Guayaquil/Santa Elena",'Tablas Guayaquil'!E132,'Tablas Resto de Ecuador'!E132)</f>
        <v>1211.4033333333334</v>
      </c>
      <c r="F132" s="246">
        <f>IF('INGRESO DE DATOS'!$G$21="Guayaquil/Santa Elena",'Tablas Guayaquil'!F132,'Tablas Resto de Ecuador'!F132)</f>
        <v>1131.6383333333333</v>
      </c>
      <c r="G132" s="246">
        <f>IF('INGRESO DE DATOS'!$G$21="Guayaquil/Santa Elena",'Tablas Guayaquil'!G132,'Tablas Resto de Ecuador'!G132)</f>
        <v>769.73666666666668</v>
      </c>
      <c r="H132" s="246">
        <f>IF('INGRESO DE DATOS'!$G$21="Guayaquil/Santa Elena",'Tablas Guayaquil'!H132,'Tablas Resto de Ecuador'!H132)</f>
        <v>627.34333333333336</v>
      </c>
      <c r="I132" s="246">
        <f>IF('INGRESO DE DATOS'!$G$21="Guayaquil/Santa Elena",'Tablas Guayaquil'!I132,'Tablas Resto de Ecuador'!I132)</f>
        <v>456.15333333333331</v>
      </c>
    </row>
    <row r="133" spans="1:9" ht="14" hidden="1" x14ac:dyDescent="0.15">
      <c r="A133" s="5">
        <v>75</v>
      </c>
      <c r="B133" s="8"/>
      <c r="C133" s="246">
        <f>IF('INGRESO DE DATOS'!$G$21="Guayaquil/Santa Elena",'Tablas Guayaquil'!C133,'Tablas Resto de Ecuador'!C133)</f>
        <v>1708.5433333333333</v>
      </c>
      <c r="D133" s="246">
        <f>IF('INGRESO DE DATOS'!$G$21="Guayaquil/Santa Elena",'Tablas Guayaquil'!D133,'Tablas Resto de Ecuador'!D133)</f>
        <v>1485.7666666666667</v>
      </c>
      <c r="E133" s="246">
        <f>IF('INGRESO DE DATOS'!$G$21="Guayaquil/Santa Elena",'Tablas Guayaquil'!E133,'Tablas Resto de Ecuador'!E133)</f>
        <v>1349.2033333333334</v>
      </c>
      <c r="F133" s="246">
        <f>IF('INGRESO DE DATOS'!$G$21="Guayaquil/Santa Elena",'Tablas Guayaquil'!F133,'Tablas Resto de Ecuador'!F133)</f>
        <v>1273.325</v>
      </c>
      <c r="G133" s="246">
        <f>IF('INGRESO DE DATOS'!$G$21="Guayaquil/Santa Elena",'Tablas Guayaquil'!G133,'Tablas Resto de Ecuador'!G133)</f>
        <v>863.63499999999999</v>
      </c>
      <c r="H133" s="246">
        <f>IF('INGRESO DE DATOS'!$G$21="Guayaquil/Santa Elena",'Tablas Guayaquil'!H133,'Tablas Resto de Ecuador'!H133)</f>
        <v>674.60166666666669</v>
      </c>
      <c r="I133" s="246">
        <f>IF('INGRESO DE DATOS'!$G$21="Guayaquil/Santa Elena",'Tablas Guayaquil'!I133,'Tablas Resto de Ecuador'!I133)</f>
        <v>489.45499999999998</v>
      </c>
    </row>
    <row r="134" spans="1:9" ht="14" hidden="1" x14ac:dyDescent="0.15">
      <c r="A134" s="5">
        <v>76</v>
      </c>
      <c r="B134" s="8"/>
      <c r="C134" s="246">
        <f>IF('INGRESO DE DATOS'!$G$21="Guayaquil/Santa Elena",'Tablas Guayaquil'!C134,'Tablas Resto de Ecuador'!C134)</f>
        <v>1916.2149999999999</v>
      </c>
      <c r="D134" s="246">
        <f>IF('INGRESO DE DATOS'!$G$21="Guayaquil/Santa Elena",'Tablas Guayaquil'!D134,'Tablas Resto de Ecuador'!D134)</f>
        <v>1666.1433333333334</v>
      </c>
      <c r="E134" s="246">
        <f>IF('INGRESO DE DATOS'!$G$21="Guayaquil/Santa Elena",'Tablas Guayaquil'!E134,'Tablas Resto de Ecuador'!E134)</f>
        <v>1518.0083333333334</v>
      </c>
      <c r="F134" s="246">
        <f>IF('INGRESO DE DATOS'!$G$21="Guayaquil/Santa Elena",'Tablas Guayaquil'!F134,'Tablas Resto de Ecuador'!F134)</f>
        <v>1427.7316666666666</v>
      </c>
      <c r="G134" s="246">
        <f>IF('INGRESO DE DATOS'!$G$21="Guayaquil/Santa Elena",'Tablas Guayaquil'!G134,'Tablas Resto de Ecuador'!G134)</f>
        <v>968.39833333333331</v>
      </c>
      <c r="H134" s="246">
        <f>IF('INGRESO DE DATOS'!$G$21="Guayaquil/Santa Elena",'Tablas Guayaquil'!H134,'Tablas Resto de Ecuador'!H134)</f>
        <v>724.51</v>
      </c>
      <c r="I134" s="246">
        <f>IF('INGRESO DE DATOS'!$G$21="Guayaquil/Santa Elena",'Tablas Guayaquil'!I134,'Tablas Resto de Ecuador'!I134)</f>
        <v>524.16999999999996</v>
      </c>
    </row>
    <row r="135" spans="1:9" ht="14" hidden="1" x14ac:dyDescent="0.15">
      <c r="A135" s="5">
        <v>77</v>
      </c>
      <c r="B135" s="8"/>
      <c r="C135" s="246">
        <f>IF('INGRESO DE DATOS'!$G$21="Guayaquil/Santa Elena",'Tablas Guayaquil'!C135,'Tablas Resto de Ecuador'!C135)</f>
        <v>2151.8000000000002</v>
      </c>
      <c r="D135" s="246">
        <f>IF('INGRESO DE DATOS'!$G$21="Guayaquil/Santa Elena",'Tablas Guayaquil'!D135,'Tablas Resto de Ecuador'!D135)</f>
        <v>1871.3416666666667</v>
      </c>
      <c r="E135" s="246">
        <f>IF('INGRESO DE DATOS'!$G$21="Guayaquil/Santa Elena",'Tablas Guayaquil'!E135,'Tablas Resto de Ecuador'!E135)</f>
        <v>1706.1583333333333</v>
      </c>
      <c r="F135" s="246">
        <f>IF('INGRESO DE DATOS'!$G$21="Guayaquil/Santa Elena",'Tablas Guayaquil'!F135,'Tablas Resto de Ecuador'!F135)</f>
        <v>1591.7666666666667</v>
      </c>
      <c r="G135" s="246">
        <f>IF('INGRESO DE DATOS'!$G$21="Guayaquil/Santa Elena",'Tablas Guayaquil'!G135,'Tablas Resto de Ecuador'!G135)</f>
        <v>1087.825</v>
      </c>
      <c r="H135" s="246">
        <f>IF('INGRESO DE DATOS'!$G$21="Guayaquil/Santa Elena",'Tablas Guayaquil'!H135,'Tablas Resto de Ecuador'!H135)</f>
        <v>776.71500000000003</v>
      </c>
      <c r="I135" s="246">
        <f>IF('INGRESO DE DATOS'!$G$21="Guayaquil/Santa Elena",'Tablas Guayaquil'!I135,'Tablas Resto de Ecuador'!I135)</f>
        <v>559.85666666666668</v>
      </c>
    </row>
    <row r="136" spans="1:9" ht="14" hidden="1" x14ac:dyDescent="0.15">
      <c r="A136" s="5">
        <v>78</v>
      </c>
      <c r="B136" s="8"/>
      <c r="C136" s="246">
        <f>IF('INGRESO DE DATOS'!$G$21="Guayaquil/Santa Elena",'Tablas Guayaquil'!C136,'Tablas Resto de Ecuador'!C136)</f>
        <v>2417.9483333333333</v>
      </c>
      <c r="D136" s="246">
        <f>IF('INGRESO DE DATOS'!$G$21="Guayaquil/Santa Elena",'Tablas Guayaquil'!D136,'Tablas Resto de Ecuador'!D136)</f>
        <v>2102.5100000000002</v>
      </c>
      <c r="E136" s="246">
        <f>IF('INGRESO DE DATOS'!$G$21="Guayaquil/Santa Elena",'Tablas Guayaquil'!E136,'Tablas Resto de Ecuador'!E136)</f>
        <v>1916.9216666666666</v>
      </c>
      <c r="F136" s="246">
        <f>IF('INGRESO DE DATOS'!$G$21="Guayaquil/Santa Elena",'Tablas Guayaquil'!F136,'Tablas Resto de Ecuador'!F136)</f>
        <v>1707.4833333333333</v>
      </c>
      <c r="G136" s="246">
        <f>IF('INGRESO DE DATOS'!$G$21="Guayaquil/Santa Elena",'Tablas Guayaquil'!G136,'Tablas Resto de Ecuador'!G136)</f>
        <v>1171.3883333333333</v>
      </c>
      <c r="H136" s="246">
        <f>IF('INGRESO DE DATOS'!$G$21="Guayaquil/Santa Elena",'Tablas Guayaquil'!H136,'Tablas Resto de Ecuador'!H136)</f>
        <v>830.95166666666671</v>
      </c>
      <c r="I136" s="246">
        <f>IF('INGRESO DE DATOS'!$G$21="Guayaquil/Santa Elena",'Tablas Guayaquil'!I136,'Tablas Resto de Ecuador'!I136)</f>
        <v>596.25</v>
      </c>
    </row>
    <row r="137" spans="1:9" ht="14" hidden="1" x14ac:dyDescent="0.15">
      <c r="A137" s="5">
        <v>79</v>
      </c>
      <c r="B137" s="8"/>
      <c r="C137" s="246">
        <f>IF('INGRESO DE DATOS'!$G$21="Guayaquil/Santa Elena",'Tablas Guayaquil'!C137,'Tablas Resto de Ecuador'!C137)</f>
        <v>2716.6916666666666</v>
      </c>
      <c r="D137" s="246">
        <f>IF('INGRESO DE DATOS'!$G$21="Guayaquil/Santa Elena",'Tablas Guayaquil'!D137,'Tablas Resto de Ecuador'!D137)</f>
        <v>2362.1216666666664</v>
      </c>
      <c r="E137" s="246">
        <f>IF('INGRESO DE DATOS'!$G$21="Guayaquil/Santa Elena",'Tablas Guayaquil'!E137,'Tablas Resto de Ecuador'!E137)</f>
        <v>2153.92</v>
      </c>
      <c r="F137" s="246">
        <f>IF('INGRESO DE DATOS'!$G$21="Guayaquil/Santa Elena",'Tablas Guayaquil'!F137,'Tablas Resto de Ecuador'!F137)</f>
        <v>1828.9416666666666</v>
      </c>
      <c r="G137" s="246">
        <f>IF('INGRESO DE DATOS'!$G$21="Guayaquil/Santa Elena",'Tablas Guayaquil'!G137,'Tablas Resto de Ecuador'!G137)</f>
        <v>1253.8033333333333</v>
      </c>
      <c r="H137" s="246">
        <f>IF('INGRESO DE DATOS'!$G$21="Guayaquil/Santa Elena",'Tablas Guayaquil'!H137,'Tablas Resto de Ecuador'!H137)</f>
        <v>886.69</v>
      </c>
      <c r="I137" s="246">
        <f>IF('INGRESO DE DATOS'!$G$21="Guayaquil/Santa Elena",'Tablas Guayaquil'!I137,'Tablas Resto de Ecuador'!I137)</f>
        <v>632.29</v>
      </c>
    </row>
    <row r="138" spans="1:9" ht="14" hidden="1" x14ac:dyDescent="0.15">
      <c r="A138" s="5">
        <v>80</v>
      </c>
      <c r="B138" s="8" t="s">
        <v>3</v>
      </c>
      <c r="C138" s="246">
        <f>IF('INGRESO DE DATOS'!$G$21="Guayaquil/Santa Elena",'Tablas Guayaquil'!C138,'Tablas Resto de Ecuador'!C138)</f>
        <v>3053.2416666666668</v>
      </c>
      <c r="D138" s="246">
        <f>IF('INGRESO DE DATOS'!$G$21="Guayaquil/Santa Elena",'Tablas Guayaquil'!D138,'Tablas Resto de Ecuador'!D138)</f>
        <v>2673.32</v>
      </c>
      <c r="E138" s="246">
        <f>IF('INGRESO DE DATOS'!$G$21="Guayaquil/Santa Elena",'Tablas Guayaquil'!E138,'Tablas Resto de Ecuador'!E138)</f>
        <v>2379.6116666666667</v>
      </c>
      <c r="F138" s="246">
        <f>IF('INGRESO DE DATOS'!$G$21="Guayaquil/Santa Elena",'Tablas Guayaquil'!F138,'Tablas Resto de Ecuador'!F138)</f>
        <v>1955.7</v>
      </c>
      <c r="G138" s="246">
        <f>IF('INGRESO DE DATOS'!$G$21="Guayaquil/Santa Elena",'Tablas Guayaquil'!G138,'Tablas Resto de Ecuador'!G138)</f>
        <v>1338.78</v>
      </c>
      <c r="H138" s="246">
        <f>IF('INGRESO DE DATOS'!$G$21="Guayaquil/Santa Elena",'Tablas Guayaquil'!H138,'Tablas Resto de Ecuador'!H138)</f>
        <v>943.04666666666662</v>
      </c>
      <c r="I138" s="246">
        <f>IF('INGRESO DE DATOS'!$G$21="Guayaquil/Santa Elena",'Tablas Guayaquil'!I138,'Tablas Resto de Ecuador'!I138)</f>
        <v>667.35833333333335</v>
      </c>
    </row>
    <row r="139" spans="1:9" ht="14" hidden="1" x14ac:dyDescent="0.15">
      <c r="A139" s="5">
        <v>1</v>
      </c>
      <c r="B139" s="8" t="s">
        <v>4</v>
      </c>
      <c r="C139" s="246">
        <f>IF('INGRESO DE DATOS'!$G$21="Guayaquil/Santa Elena",'Tablas Guayaquil'!C139,'Tablas Resto de Ecuador'!C139)</f>
        <v>117.13</v>
      </c>
      <c r="D139" s="246">
        <f>IF('INGRESO DE DATOS'!$G$21="Guayaquil/Santa Elena",'Tablas Guayaquil'!D139,'Tablas Resto de Ecuador'!D139)</f>
        <v>101.84833333333333</v>
      </c>
      <c r="E139" s="246">
        <f>IF('INGRESO DE DATOS'!$G$21="Guayaquil/Santa Elena",'Tablas Guayaquil'!E139,'Tablas Resto de Ecuador'!E139)</f>
        <v>73.75833333333334</v>
      </c>
      <c r="F139" s="246">
        <f>IF('INGRESO DE DATOS'!$G$21="Guayaquil/Santa Elena",'Tablas Guayaquil'!F139,'Tablas Resto de Ecuador'!F139)</f>
        <v>50.526666666666664</v>
      </c>
      <c r="G139" s="246">
        <f>IF('INGRESO DE DATOS'!$G$21="Guayaquil/Santa Elena",'Tablas Guayaquil'!G139,'Tablas Resto de Ecuador'!G139)</f>
        <v>27.56</v>
      </c>
      <c r="H139" s="246">
        <f>IF('INGRESO DE DATOS'!$G$21="Guayaquil/Santa Elena",'Tablas Guayaquil'!H139,'Tablas Resto de Ecuador'!H139)</f>
        <v>16.164999999999999</v>
      </c>
      <c r="I139" s="246">
        <f>IF('INGRESO DE DATOS'!$G$21="Guayaquil/Santa Elena",'Tablas Guayaquil'!I139,'Tablas Resto de Ecuador'!I139)</f>
        <v>9.2750000000000004</v>
      </c>
    </row>
    <row r="140" spans="1:9" ht="14" hidden="1" x14ac:dyDescent="0.15">
      <c r="A140" s="5">
        <v>2</v>
      </c>
      <c r="B140" s="8" t="s">
        <v>1</v>
      </c>
      <c r="C140" s="246">
        <f>IF('INGRESO DE DATOS'!$G$21="Guayaquil/Santa Elena",'Tablas Guayaquil'!C140,'Tablas Resto de Ecuador'!C140)</f>
        <v>138.50666666666666</v>
      </c>
      <c r="D140" s="246">
        <f>IF('INGRESO DE DATOS'!$G$21="Guayaquil/Santa Elena",'Tablas Guayaquil'!D140,'Tablas Resto de Ecuador'!D140)</f>
        <v>120.31</v>
      </c>
      <c r="E140" s="246">
        <f>IF('INGRESO DE DATOS'!$G$21="Guayaquil/Santa Elena",'Tablas Guayaquil'!E140,'Tablas Resto de Ecuador'!E140)</f>
        <v>87.185000000000002</v>
      </c>
      <c r="F140" s="246">
        <f>IF('INGRESO DE DATOS'!$G$21="Guayaquil/Santa Elena",'Tablas Guayaquil'!F140,'Tablas Resto de Ecuador'!F140)</f>
        <v>59.801666666666669</v>
      </c>
      <c r="G140" s="246">
        <f>IF('INGRESO DE DATOS'!$G$21="Guayaquil/Santa Elena",'Tablas Guayaquil'!G140,'Tablas Resto de Ecuador'!G140)</f>
        <v>32.506666666666668</v>
      </c>
      <c r="H140" s="246">
        <f>IF('INGRESO DE DATOS'!$G$21="Guayaquil/Santa Elena",'Tablas Guayaquil'!H140,'Tablas Resto de Ecuador'!H140)</f>
        <v>19.168333333333333</v>
      </c>
      <c r="I140" s="246">
        <f>IF('INGRESO DE DATOS'!$G$21="Guayaquil/Santa Elena",'Tablas Guayaquil'!I140,'Tablas Resto de Ecuador'!I140)</f>
        <v>10.953333333333333</v>
      </c>
    </row>
    <row r="141" spans="1:9" ht="14" hidden="1" x14ac:dyDescent="0.15">
      <c r="A141" s="5">
        <v>3</v>
      </c>
      <c r="B141" s="8" t="s">
        <v>5</v>
      </c>
      <c r="C141" s="246">
        <f>IF('INGRESO DE DATOS'!$G$21="Guayaquil/Santa Elena",'Tablas Guayaquil'!C141,'Tablas Resto de Ecuador'!C141)</f>
        <v>191.77166666666668</v>
      </c>
      <c r="D141" s="246">
        <f>IF('INGRESO DE DATOS'!$G$21="Guayaquil/Santa Elena",'Tablas Guayaquil'!D141,'Tablas Resto de Ecuador'!D141)</f>
        <v>166.59666666666666</v>
      </c>
      <c r="E141" s="246">
        <f>IF('INGRESO DE DATOS'!$G$21="Guayaquil/Santa Elena",'Tablas Guayaquil'!E141,'Tablas Resto de Ecuador'!E141)</f>
        <v>120.75166666666667</v>
      </c>
      <c r="F141" s="246">
        <f>IF('INGRESO DE DATOS'!$G$21="Guayaquil/Santa Elena",'Tablas Guayaquil'!F141,'Tablas Resto de Ecuador'!F141)</f>
        <v>82.768333333333331</v>
      </c>
      <c r="G141" s="246">
        <f>IF('INGRESO DE DATOS'!$G$21="Guayaquil/Santa Elena",'Tablas Guayaquil'!G141,'Tablas Resto de Ecuador'!G141)</f>
        <v>45.05</v>
      </c>
      <c r="H141" s="246">
        <f>IF('INGRESO DE DATOS'!$G$21="Guayaquil/Santa Elena",'Tablas Guayaquil'!H141,'Tablas Resto de Ecuador'!H141)</f>
        <v>26.5</v>
      </c>
      <c r="I141" s="246">
        <f>IF('INGRESO DE DATOS'!$G$21="Guayaquil/Santa Elena",'Tablas Guayaquil'!I141,'Tablas Resto de Ecuador'!I141)</f>
        <v>15.281666666666666</v>
      </c>
    </row>
    <row r="142" spans="1:9" ht="14" hidden="1" thickBot="1" x14ac:dyDescent="0.2">
      <c r="H142" s="14"/>
    </row>
    <row r="143" spans="1:9" ht="18" hidden="1" x14ac:dyDescent="0.2">
      <c r="A143" s="459" t="s">
        <v>33</v>
      </c>
      <c r="B143" s="460"/>
      <c r="C143" s="460"/>
      <c r="D143" s="460"/>
      <c r="E143" s="460"/>
      <c r="F143" s="460"/>
      <c r="G143" s="460"/>
    </row>
    <row r="144" spans="1:9" ht="18" hidden="1" x14ac:dyDescent="0.2">
      <c r="A144" s="455" t="s">
        <v>12</v>
      </c>
      <c r="B144" s="456"/>
      <c r="C144" s="456"/>
      <c r="D144" s="456"/>
      <c r="E144" s="456"/>
      <c r="F144" s="456"/>
      <c r="G144" s="456"/>
    </row>
    <row r="145" spans="1:16" hidden="1" x14ac:dyDescent="0.15">
      <c r="A145" s="457" t="s">
        <v>0</v>
      </c>
      <c r="B145" s="458"/>
      <c r="C145" s="458"/>
      <c r="D145" s="458"/>
      <c r="E145" s="458"/>
      <c r="F145" s="458"/>
      <c r="G145" s="458"/>
    </row>
    <row r="146" spans="1:16" hidden="1" x14ac:dyDescent="0.15">
      <c r="A146" s="5" t="s">
        <v>2</v>
      </c>
      <c r="B146" s="6" t="s">
        <v>2</v>
      </c>
      <c r="C146" s="7" t="s">
        <v>42</v>
      </c>
      <c r="D146" s="7" t="s">
        <v>43</v>
      </c>
      <c r="E146" s="7" t="s">
        <v>44</v>
      </c>
      <c r="F146" s="7" t="s">
        <v>45</v>
      </c>
      <c r="G146" s="7" t="s">
        <v>46</v>
      </c>
    </row>
    <row r="147" spans="1:16" ht="14" hidden="1" x14ac:dyDescent="0.15">
      <c r="A147" s="5">
        <v>18</v>
      </c>
      <c r="B147" s="8"/>
      <c r="C147" s="246">
        <f>IF('INGRESO DE DATOS'!$G$21="Guayaquil/Santa Elena",'Tablas Guayaquil'!C147,'Tablas Resto de Ecuador'!C147)</f>
        <v>2394</v>
      </c>
      <c r="D147" s="246">
        <f>IF('INGRESO DE DATOS'!$G$21="Guayaquil/Santa Elena",'Tablas Guayaquil'!D147,'Tablas Resto de Ecuador'!D147)</f>
        <v>2345</v>
      </c>
      <c r="E147" s="246">
        <f>IF('INGRESO DE DATOS'!$G$21="Guayaquil/Santa Elena",'Tablas Guayaquil'!E147,'Tablas Resto de Ecuador'!E147)</f>
        <v>2215</v>
      </c>
      <c r="F147" s="246">
        <f>IF('INGRESO DE DATOS'!$G$21="Guayaquil/Santa Elena",'Tablas Guayaquil'!F147,'Tablas Resto de Ecuador'!F147)</f>
        <v>2021</v>
      </c>
      <c r="G147" s="246">
        <f>IF('INGRESO DE DATOS'!$G$21="Guayaquil/Santa Elena",'Tablas Guayaquil'!G147,'Tablas Resto de Ecuador'!G147)</f>
        <v>1564</v>
      </c>
      <c r="K147" s="4"/>
      <c r="L147" s="4"/>
      <c r="M147" s="4"/>
      <c r="N147" s="4"/>
      <c r="O147" s="4"/>
      <c r="P147" s="4"/>
    </row>
    <row r="148" spans="1:16" ht="14" hidden="1" x14ac:dyDescent="0.15">
      <c r="A148" s="5">
        <v>19</v>
      </c>
      <c r="B148" s="8"/>
      <c r="C148" s="246">
        <f>IF('INGRESO DE DATOS'!$G$21="Guayaquil/Santa Elena",'Tablas Guayaquil'!C148,'Tablas Resto de Ecuador'!C148)</f>
        <v>2439</v>
      </c>
      <c r="D148" s="246">
        <f>IF('INGRESO DE DATOS'!$G$21="Guayaquil/Santa Elena",'Tablas Guayaquil'!D148,'Tablas Resto de Ecuador'!D148)</f>
        <v>2391</v>
      </c>
      <c r="E148" s="246">
        <f>IF('INGRESO DE DATOS'!$G$21="Guayaquil/Santa Elena",'Tablas Guayaquil'!E148,'Tablas Resto de Ecuador'!E148)</f>
        <v>2255</v>
      </c>
      <c r="F148" s="246">
        <f>IF('INGRESO DE DATOS'!$G$21="Guayaquil/Santa Elena",'Tablas Guayaquil'!F148,'Tablas Resto de Ecuador'!F148)</f>
        <v>2057</v>
      </c>
      <c r="G148" s="246">
        <f>IF('INGRESO DE DATOS'!$G$21="Guayaquil/Santa Elena",'Tablas Guayaquil'!G148,'Tablas Resto de Ecuador'!G148)</f>
        <v>1596</v>
      </c>
      <c r="K148" s="4"/>
      <c r="L148" s="4"/>
      <c r="M148" s="4"/>
      <c r="N148" s="4"/>
      <c r="O148" s="4"/>
      <c r="P148" s="4"/>
    </row>
    <row r="149" spans="1:16" ht="14" hidden="1" x14ac:dyDescent="0.15">
      <c r="A149" s="5">
        <v>20</v>
      </c>
      <c r="B149" s="8"/>
      <c r="C149" s="246">
        <f>IF('INGRESO DE DATOS'!$G$21="Guayaquil/Santa Elena",'Tablas Guayaquil'!C149,'Tablas Resto de Ecuador'!C149)</f>
        <v>2480</v>
      </c>
      <c r="D149" s="246">
        <f>IF('INGRESO DE DATOS'!$G$21="Guayaquil/Santa Elena",'Tablas Guayaquil'!D149,'Tablas Resto de Ecuador'!D149)</f>
        <v>2425</v>
      </c>
      <c r="E149" s="246">
        <f>IF('INGRESO DE DATOS'!$G$21="Guayaquil/Santa Elena",'Tablas Guayaquil'!E149,'Tablas Resto de Ecuador'!E149)</f>
        <v>2290</v>
      </c>
      <c r="F149" s="246">
        <f>IF('INGRESO DE DATOS'!$G$21="Guayaquil/Santa Elena",'Tablas Guayaquil'!F149,'Tablas Resto de Ecuador'!F149)</f>
        <v>2087</v>
      </c>
      <c r="G149" s="246">
        <f>IF('INGRESO DE DATOS'!$G$21="Guayaquil/Santa Elena",'Tablas Guayaquil'!G149,'Tablas Resto de Ecuador'!G149)</f>
        <v>1626</v>
      </c>
      <c r="K149" s="4"/>
      <c r="L149" s="4"/>
      <c r="M149" s="4"/>
      <c r="N149" s="4"/>
      <c r="O149" s="4"/>
      <c r="P149" s="4"/>
    </row>
    <row r="150" spans="1:16" ht="14" hidden="1" x14ac:dyDescent="0.15">
      <c r="A150" s="5">
        <v>21</v>
      </c>
      <c r="B150" s="8"/>
      <c r="C150" s="246">
        <f>IF('INGRESO DE DATOS'!$G$21="Guayaquil/Santa Elena",'Tablas Guayaquil'!C150,'Tablas Resto de Ecuador'!C150)</f>
        <v>2521</v>
      </c>
      <c r="D150" s="246">
        <f>IF('INGRESO DE DATOS'!$G$21="Guayaquil/Santa Elena",'Tablas Guayaquil'!D150,'Tablas Resto de Ecuador'!D150)</f>
        <v>2471</v>
      </c>
      <c r="E150" s="246">
        <f>IF('INGRESO DE DATOS'!$G$21="Guayaquil/Santa Elena",'Tablas Guayaquil'!E150,'Tablas Resto de Ecuador'!E150)</f>
        <v>2327</v>
      </c>
      <c r="F150" s="246">
        <f>IF('INGRESO DE DATOS'!$G$21="Guayaquil/Santa Elena",'Tablas Guayaquil'!F150,'Tablas Resto de Ecuador'!F150)</f>
        <v>2121</v>
      </c>
      <c r="G150" s="246">
        <f>IF('INGRESO DE DATOS'!$G$21="Guayaquil/Santa Elena",'Tablas Guayaquil'!G150,'Tablas Resto de Ecuador'!G150)</f>
        <v>1662</v>
      </c>
      <c r="K150" s="4"/>
      <c r="L150" s="4"/>
      <c r="M150" s="4"/>
      <c r="N150" s="4"/>
      <c r="O150" s="4"/>
      <c r="P150" s="4"/>
    </row>
    <row r="151" spans="1:16" ht="14" hidden="1" x14ac:dyDescent="0.15">
      <c r="A151" s="5">
        <v>22</v>
      </c>
      <c r="B151" s="8"/>
      <c r="C151" s="246">
        <f>IF('INGRESO DE DATOS'!$G$21="Guayaquil/Santa Elena",'Tablas Guayaquil'!C151,'Tablas Resto de Ecuador'!C151)</f>
        <v>2561</v>
      </c>
      <c r="D151" s="246">
        <f>IF('INGRESO DE DATOS'!$G$21="Guayaquil/Santa Elena",'Tablas Guayaquil'!D151,'Tablas Resto de Ecuador'!D151)</f>
        <v>2518</v>
      </c>
      <c r="E151" s="246">
        <f>IF('INGRESO DE DATOS'!$G$21="Guayaquil/Santa Elena",'Tablas Guayaquil'!E151,'Tablas Resto de Ecuador'!E151)</f>
        <v>2367</v>
      </c>
      <c r="F151" s="246">
        <f>IF('INGRESO DE DATOS'!$G$21="Guayaquil/Santa Elena",'Tablas Guayaquil'!F151,'Tablas Resto de Ecuador'!F151)</f>
        <v>2162</v>
      </c>
      <c r="G151" s="246">
        <f>IF('INGRESO DE DATOS'!$G$21="Guayaquil/Santa Elena",'Tablas Guayaquil'!G151,'Tablas Resto de Ecuador'!G151)</f>
        <v>1698</v>
      </c>
      <c r="K151" s="4"/>
      <c r="L151" s="4"/>
      <c r="M151" s="4"/>
      <c r="N151" s="4"/>
      <c r="O151" s="4"/>
      <c r="P151" s="4"/>
    </row>
    <row r="152" spans="1:16" ht="14" hidden="1" x14ac:dyDescent="0.15">
      <c r="A152" s="5">
        <v>23</v>
      </c>
      <c r="B152" s="8"/>
      <c r="C152" s="246">
        <f>IF('INGRESO DE DATOS'!$G$21="Guayaquil/Santa Elena",'Tablas Guayaquil'!C152,'Tablas Resto de Ecuador'!C152)</f>
        <v>2609</v>
      </c>
      <c r="D152" s="246">
        <f>IF('INGRESO DE DATOS'!$G$21="Guayaquil/Santa Elena",'Tablas Guayaquil'!D152,'Tablas Resto de Ecuador'!D152)</f>
        <v>2554</v>
      </c>
      <c r="E152" s="246">
        <f>IF('INGRESO DE DATOS'!$G$21="Guayaquil/Santa Elena",'Tablas Guayaquil'!E152,'Tablas Resto de Ecuador'!E152)</f>
        <v>2408</v>
      </c>
      <c r="F152" s="246">
        <f>IF('INGRESO DE DATOS'!$G$21="Guayaquil/Santa Elena",'Tablas Guayaquil'!F152,'Tablas Resto de Ecuador'!F152)</f>
        <v>2194</v>
      </c>
      <c r="G152" s="246">
        <f>IF('INGRESO DE DATOS'!$G$21="Guayaquil/Santa Elena",'Tablas Guayaquil'!G152,'Tablas Resto de Ecuador'!G152)</f>
        <v>1733</v>
      </c>
      <c r="K152" s="4"/>
      <c r="L152" s="4"/>
      <c r="M152" s="4"/>
      <c r="N152" s="4"/>
      <c r="O152" s="4"/>
      <c r="P152" s="4"/>
    </row>
    <row r="153" spans="1:16" ht="14" hidden="1" x14ac:dyDescent="0.15">
      <c r="A153" s="5">
        <v>24</v>
      </c>
      <c r="B153" s="8"/>
      <c r="C153" s="246">
        <f>IF('INGRESO DE DATOS'!$G$21="Guayaquil/Santa Elena",'Tablas Guayaquil'!C153,'Tablas Resto de Ecuador'!C153)</f>
        <v>2652</v>
      </c>
      <c r="D153" s="246">
        <f>IF('INGRESO DE DATOS'!$G$21="Guayaquil/Santa Elena",'Tablas Guayaquil'!D153,'Tablas Resto de Ecuador'!D153)</f>
        <v>2598</v>
      </c>
      <c r="E153" s="246">
        <f>IF('INGRESO DE DATOS'!$G$21="Guayaquil/Santa Elena",'Tablas Guayaquil'!E153,'Tablas Resto de Ecuador'!E153)</f>
        <v>2449</v>
      </c>
      <c r="F153" s="246">
        <f>IF('INGRESO DE DATOS'!$G$21="Guayaquil/Santa Elena",'Tablas Guayaquil'!F153,'Tablas Resto de Ecuador'!F153)</f>
        <v>2232</v>
      </c>
      <c r="G153" s="246">
        <f>IF('INGRESO DE DATOS'!$G$21="Guayaquil/Santa Elena",'Tablas Guayaquil'!G153,'Tablas Resto de Ecuador'!G153)</f>
        <v>1767</v>
      </c>
      <c r="K153" s="4"/>
      <c r="L153" s="4"/>
      <c r="M153" s="4"/>
      <c r="N153" s="4"/>
      <c r="O153" s="4"/>
      <c r="P153" s="4"/>
    </row>
    <row r="154" spans="1:16" ht="14" hidden="1" x14ac:dyDescent="0.15">
      <c r="A154" s="5">
        <v>25</v>
      </c>
      <c r="B154" s="8"/>
      <c r="C154" s="246">
        <f>IF('INGRESO DE DATOS'!$G$21="Guayaquil/Santa Elena",'Tablas Guayaquil'!C154,'Tablas Resto de Ecuador'!C154)</f>
        <v>2692</v>
      </c>
      <c r="D154" s="246">
        <f>IF('INGRESO DE DATOS'!$G$21="Guayaquil/Santa Elena",'Tablas Guayaquil'!D154,'Tablas Resto de Ecuador'!D154)</f>
        <v>2638</v>
      </c>
      <c r="E154" s="246">
        <f>IF('INGRESO DE DATOS'!$G$21="Guayaquil/Santa Elena",'Tablas Guayaquil'!E154,'Tablas Resto de Ecuador'!E154)</f>
        <v>2482</v>
      </c>
      <c r="F154" s="246">
        <f>IF('INGRESO DE DATOS'!$G$21="Guayaquil/Santa Elena",'Tablas Guayaquil'!F154,'Tablas Resto de Ecuador'!F154)</f>
        <v>2271</v>
      </c>
      <c r="G154" s="246">
        <f>IF('INGRESO DE DATOS'!$G$21="Guayaquil/Santa Elena",'Tablas Guayaquil'!G154,'Tablas Resto de Ecuador'!G154)</f>
        <v>1809</v>
      </c>
      <c r="K154" s="4"/>
      <c r="L154" s="4"/>
      <c r="M154" s="4"/>
      <c r="N154" s="4"/>
      <c r="O154" s="4"/>
      <c r="P154" s="4"/>
    </row>
    <row r="155" spans="1:16" ht="14" hidden="1" x14ac:dyDescent="0.15">
      <c r="A155" s="5">
        <v>26</v>
      </c>
      <c r="B155" s="8"/>
      <c r="C155" s="246">
        <f>IF('INGRESO DE DATOS'!$G$21="Guayaquil/Santa Elena",'Tablas Guayaquil'!C155,'Tablas Resto de Ecuador'!C155)</f>
        <v>2736</v>
      </c>
      <c r="D155" s="246">
        <f>IF('INGRESO DE DATOS'!$G$21="Guayaquil/Santa Elena",'Tablas Guayaquil'!D155,'Tablas Resto de Ecuador'!D155)</f>
        <v>2681</v>
      </c>
      <c r="E155" s="246">
        <f>IF('INGRESO DE DATOS'!$G$21="Guayaquil/Santa Elena",'Tablas Guayaquil'!E155,'Tablas Resto de Ecuador'!E155)</f>
        <v>2527</v>
      </c>
      <c r="F155" s="246">
        <f>IF('INGRESO DE DATOS'!$G$21="Guayaquil/Santa Elena",'Tablas Guayaquil'!F155,'Tablas Resto de Ecuador'!F155)</f>
        <v>2303</v>
      </c>
      <c r="G155" s="246">
        <f>IF('INGRESO DE DATOS'!$G$21="Guayaquil/Santa Elena",'Tablas Guayaquil'!G155,'Tablas Resto de Ecuador'!G155)</f>
        <v>1839</v>
      </c>
      <c r="K155" s="4"/>
      <c r="L155" s="4"/>
      <c r="M155" s="4"/>
      <c r="N155" s="4"/>
      <c r="O155" s="4"/>
      <c r="P155" s="4"/>
    </row>
    <row r="156" spans="1:16" ht="14" hidden="1" x14ac:dyDescent="0.15">
      <c r="A156" s="5">
        <v>27</v>
      </c>
      <c r="B156" s="8"/>
      <c r="C156" s="246">
        <f>IF('INGRESO DE DATOS'!$G$21="Guayaquil/Santa Elena",'Tablas Guayaquil'!C156,'Tablas Resto de Ecuador'!C156)</f>
        <v>2774</v>
      </c>
      <c r="D156" s="246">
        <f>IF('INGRESO DE DATOS'!$G$21="Guayaquil/Santa Elena",'Tablas Guayaquil'!D156,'Tablas Resto de Ecuador'!D156)</f>
        <v>2721</v>
      </c>
      <c r="E156" s="246">
        <f>IF('INGRESO DE DATOS'!$G$21="Guayaquil/Santa Elena",'Tablas Guayaquil'!E156,'Tablas Resto de Ecuador'!E156)</f>
        <v>2561</v>
      </c>
      <c r="F156" s="246">
        <f>IF('INGRESO DE DATOS'!$G$21="Guayaquil/Santa Elena",'Tablas Guayaquil'!F156,'Tablas Resto de Ecuador'!F156)</f>
        <v>2340</v>
      </c>
      <c r="G156" s="246">
        <f>IF('INGRESO DE DATOS'!$G$21="Guayaquil/Santa Elena",'Tablas Guayaquil'!G156,'Tablas Resto de Ecuador'!G156)</f>
        <v>1875</v>
      </c>
      <c r="K156" s="4"/>
      <c r="L156" s="4"/>
      <c r="M156" s="4"/>
      <c r="N156" s="4"/>
      <c r="O156" s="4"/>
      <c r="P156" s="4"/>
    </row>
    <row r="157" spans="1:16" ht="14" hidden="1" x14ac:dyDescent="0.15">
      <c r="A157" s="5">
        <v>28</v>
      </c>
      <c r="B157" s="8"/>
      <c r="C157" s="246">
        <f>IF('INGRESO DE DATOS'!$G$21="Guayaquil/Santa Elena",'Tablas Guayaquil'!C157,'Tablas Resto de Ecuador'!C157)</f>
        <v>2826</v>
      </c>
      <c r="D157" s="246">
        <f>IF('INGRESO DE DATOS'!$G$21="Guayaquil/Santa Elena",'Tablas Guayaquil'!D157,'Tablas Resto de Ecuador'!D157)</f>
        <v>2772</v>
      </c>
      <c r="E157" s="246">
        <f>IF('INGRESO DE DATOS'!$G$21="Guayaquil/Santa Elena",'Tablas Guayaquil'!E157,'Tablas Resto de Ecuador'!E157)</f>
        <v>2612</v>
      </c>
      <c r="F157" s="246">
        <f>IF('INGRESO DE DATOS'!$G$21="Guayaquil/Santa Elena",'Tablas Guayaquil'!F157,'Tablas Resto de Ecuador'!F157)</f>
        <v>2382</v>
      </c>
      <c r="G157" s="246">
        <f>IF('INGRESO DE DATOS'!$G$21="Guayaquil/Santa Elena",'Tablas Guayaquil'!G157,'Tablas Resto de Ecuador'!G157)</f>
        <v>1921</v>
      </c>
      <c r="K157" s="4"/>
      <c r="L157" s="4"/>
      <c r="M157" s="4"/>
      <c r="N157" s="4"/>
      <c r="O157" s="4"/>
      <c r="P157" s="4"/>
    </row>
    <row r="158" spans="1:16" ht="14" hidden="1" x14ac:dyDescent="0.15">
      <c r="A158" s="5">
        <v>29</v>
      </c>
      <c r="B158" s="8"/>
      <c r="C158" s="246">
        <f>IF('INGRESO DE DATOS'!$G$21="Guayaquil/Santa Elena",'Tablas Guayaquil'!C158,'Tablas Resto de Ecuador'!C158)</f>
        <v>2877</v>
      </c>
      <c r="D158" s="246">
        <f>IF('INGRESO DE DATOS'!$G$21="Guayaquil/Santa Elena",'Tablas Guayaquil'!D158,'Tablas Resto de Ecuador'!D158)</f>
        <v>2820</v>
      </c>
      <c r="E158" s="246">
        <f>IF('INGRESO DE DATOS'!$G$21="Guayaquil/Santa Elena",'Tablas Guayaquil'!E158,'Tablas Resto de Ecuador'!E158)</f>
        <v>2657</v>
      </c>
      <c r="F158" s="246">
        <f>IF('INGRESO DE DATOS'!$G$21="Guayaquil/Santa Elena",'Tablas Guayaquil'!F158,'Tablas Resto de Ecuador'!F158)</f>
        <v>2421</v>
      </c>
      <c r="G158" s="246">
        <f>IF('INGRESO DE DATOS'!$G$21="Guayaquil/Santa Elena",'Tablas Guayaquil'!G158,'Tablas Resto de Ecuador'!G158)</f>
        <v>1970</v>
      </c>
      <c r="K158" s="4"/>
      <c r="L158" s="4"/>
      <c r="M158" s="4"/>
      <c r="N158" s="4"/>
      <c r="O158" s="4"/>
      <c r="P158" s="4"/>
    </row>
    <row r="159" spans="1:16" ht="14" hidden="1" x14ac:dyDescent="0.15">
      <c r="A159" s="5">
        <v>30</v>
      </c>
      <c r="B159" s="8"/>
      <c r="C159" s="246">
        <f>IF('INGRESO DE DATOS'!$G$21="Guayaquil/Santa Elena",'Tablas Guayaquil'!C159,'Tablas Resto de Ecuador'!C159)</f>
        <v>2929</v>
      </c>
      <c r="D159" s="246">
        <f>IF('INGRESO DE DATOS'!$G$21="Guayaquil/Santa Elena",'Tablas Guayaquil'!D159,'Tablas Resto de Ecuador'!D159)</f>
        <v>2868</v>
      </c>
      <c r="E159" s="246">
        <f>IF('INGRESO DE DATOS'!$G$21="Guayaquil/Santa Elena",'Tablas Guayaquil'!E159,'Tablas Resto de Ecuador'!E159)</f>
        <v>2703</v>
      </c>
      <c r="F159" s="246">
        <f>IF('INGRESO DE DATOS'!$G$21="Guayaquil/Santa Elena",'Tablas Guayaquil'!F159,'Tablas Resto de Ecuador'!F159)</f>
        <v>2467</v>
      </c>
      <c r="G159" s="246">
        <f>IF('INGRESO DE DATOS'!$G$21="Guayaquil/Santa Elena",'Tablas Guayaquil'!G159,'Tablas Resto de Ecuador'!G159)</f>
        <v>2012</v>
      </c>
      <c r="K159" s="4"/>
      <c r="L159" s="4"/>
      <c r="M159" s="4"/>
      <c r="N159" s="4"/>
      <c r="O159" s="4"/>
      <c r="P159" s="4"/>
    </row>
    <row r="160" spans="1:16" ht="14" hidden="1" x14ac:dyDescent="0.15">
      <c r="A160" s="5">
        <v>31</v>
      </c>
      <c r="B160" s="8"/>
      <c r="C160" s="246">
        <f>IF('INGRESO DE DATOS'!$G$21="Guayaquil/Santa Elena",'Tablas Guayaquil'!C160,'Tablas Resto de Ecuador'!C160)</f>
        <v>2976</v>
      </c>
      <c r="D160" s="246">
        <f>IF('INGRESO DE DATOS'!$G$21="Guayaquil/Santa Elena",'Tablas Guayaquil'!D160,'Tablas Resto de Ecuador'!D160)</f>
        <v>2915</v>
      </c>
      <c r="E160" s="246">
        <f>IF('INGRESO DE DATOS'!$G$21="Guayaquil/Santa Elena",'Tablas Guayaquil'!E160,'Tablas Resto de Ecuador'!E160)</f>
        <v>2746</v>
      </c>
      <c r="F160" s="246">
        <f>IF('INGRESO DE DATOS'!$G$21="Guayaquil/Santa Elena",'Tablas Guayaquil'!F160,'Tablas Resto de Ecuador'!F160)</f>
        <v>2506</v>
      </c>
      <c r="G160" s="246">
        <f>IF('INGRESO DE DATOS'!$G$21="Guayaquil/Santa Elena",'Tablas Guayaquil'!G160,'Tablas Resto de Ecuador'!G160)</f>
        <v>2057</v>
      </c>
      <c r="K160" s="4"/>
      <c r="L160" s="4"/>
      <c r="M160" s="4"/>
      <c r="N160" s="4"/>
      <c r="O160" s="4"/>
      <c r="P160" s="4"/>
    </row>
    <row r="161" spans="1:16" ht="14" hidden="1" x14ac:dyDescent="0.15">
      <c r="A161" s="5">
        <v>32</v>
      </c>
      <c r="B161" s="8"/>
      <c r="C161" s="246">
        <f>IF('INGRESO DE DATOS'!$G$21="Guayaquil/Santa Elena",'Tablas Guayaquil'!C161,'Tablas Resto de Ecuador'!C161)</f>
        <v>3028</v>
      </c>
      <c r="D161" s="246">
        <f>IF('INGRESO DE DATOS'!$G$21="Guayaquil/Santa Elena",'Tablas Guayaquil'!D161,'Tablas Resto de Ecuador'!D161)</f>
        <v>2965</v>
      </c>
      <c r="E161" s="246">
        <f>IF('INGRESO DE DATOS'!$G$21="Guayaquil/Santa Elena",'Tablas Guayaquil'!E161,'Tablas Resto de Ecuador'!E161)</f>
        <v>2797</v>
      </c>
      <c r="F161" s="246">
        <f>IF('INGRESO DE DATOS'!$G$21="Guayaquil/Santa Elena",'Tablas Guayaquil'!F161,'Tablas Resto de Ecuador'!F161)</f>
        <v>2549</v>
      </c>
      <c r="G161" s="246">
        <f>IF('INGRESO DE DATOS'!$G$21="Guayaquil/Santa Elena",'Tablas Guayaquil'!G161,'Tablas Resto de Ecuador'!G161)</f>
        <v>2099</v>
      </c>
      <c r="K161" s="4"/>
      <c r="L161" s="4"/>
      <c r="M161" s="4"/>
      <c r="N161" s="4"/>
      <c r="O161" s="4"/>
      <c r="P161" s="4"/>
    </row>
    <row r="162" spans="1:16" ht="14" hidden="1" x14ac:dyDescent="0.15">
      <c r="A162" s="5">
        <v>33</v>
      </c>
      <c r="B162" s="8"/>
      <c r="C162" s="246">
        <f>IF('INGRESO DE DATOS'!$G$21="Guayaquil/Santa Elena",'Tablas Guayaquil'!C162,'Tablas Resto de Ecuador'!C162)</f>
        <v>3109</v>
      </c>
      <c r="D162" s="246">
        <f>IF('INGRESO DE DATOS'!$G$21="Guayaquil/Santa Elena",'Tablas Guayaquil'!D162,'Tablas Resto de Ecuador'!D162)</f>
        <v>3046</v>
      </c>
      <c r="E162" s="246">
        <f>IF('INGRESO DE DATOS'!$G$21="Guayaquil/Santa Elena",'Tablas Guayaquil'!E162,'Tablas Resto de Ecuador'!E162)</f>
        <v>2872</v>
      </c>
      <c r="F162" s="246">
        <f>IF('INGRESO DE DATOS'!$G$21="Guayaquil/Santa Elena",'Tablas Guayaquil'!F162,'Tablas Resto de Ecuador'!F162)</f>
        <v>2615</v>
      </c>
      <c r="G162" s="246">
        <f>IF('INGRESO DE DATOS'!$G$21="Guayaquil/Santa Elena",'Tablas Guayaquil'!G162,'Tablas Resto de Ecuador'!G162)</f>
        <v>2165</v>
      </c>
      <c r="K162" s="4"/>
      <c r="L162" s="4"/>
      <c r="M162" s="4"/>
      <c r="N162" s="4"/>
      <c r="O162" s="4"/>
      <c r="P162" s="4"/>
    </row>
    <row r="163" spans="1:16" ht="14" hidden="1" x14ac:dyDescent="0.15">
      <c r="A163" s="5">
        <v>34</v>
      </c>
      <c r="B163" s="8"/>
      <c r="C163" s="246">
        <f>IF('INGRESO DE DATOS'!$G$21="Guayaquil/Santa Elena",'Tablas Guayaquil'!C163,'Tablas Resto de Ecuador'!C163)</f>
        <v>3192</v>
      </c>
      <c r="D163" s="246">
        <f>IF('INGRESO DE DATOS'!$G$21="Guayaquil/Santa Elena",'Tablas Guayaquil'!D163,'Tablas Resto de Ecuador'!D163)</f>
        <v>3129</v>
      </c>
      <c r="E163" s="246">
        <f>IF('INGRESO DE DATOS'!$G$21="Guayaquil/Santa Elena",'Tablas Guayaquil'!E163,'Tablas Resto de Ecuador'!E163)</f>
        <v>2947</v>
      </c>
      <c r="F163" s="246">
        <f>IF('INGRESO DE DATOS'!$G$21="Guayaquil/Santa Elena",'Tablas Guayaquil'!F163,'Tablas Resto de Ecuador'!F163)</f>
        <v>2688</v>
      </c>
      <c r="G163" s="246">
        <f>IF('INGRESO DE DATOS'!$G$21="Guayaquil/Santa Elena",'Tablas Guayaquil'!G163,'Tablas Resto de Ecuador'!G163)</f>
        <v>2228</v>
      </c>
      <c r="K163" s="4"/>
      <c r="L163" s="4"/>
      <c r="M163" s="4"/>
      <c r="N163" s="4"/>
      <c r="O163" s="4"/>
      <c r="P163" s="4"/>
    </row>
    <row r="164" spans="1:16" ht="14" hidden="1" x14ac:dyDescent="0.15">
      <c r="A164" s="5">
        <v>35</v>
      </c>
      <c r="B164" s="8"/>
      <c r="C164" s="246">
        <f>IF('INGRESO DE DATOS'!$G$21="Guayaquil/Santa Elena",'Tablas Guayaquil'!C164,'Tablas Resto de Ecuador'!C164)</f>
        <v>3275</v>
      </c>
      <c r="D164" s="246">
        <f>IF('INGRESO DE DATOS'!$G$21="Guayaquil/Santa Elena",'Tablas Guayaquil'!D164,'Tablas Resto de Ecuador'!D164)</f>
        <v>3210</v>
      </c>
      <c r="E164" s="246">
        <f>IF('INGRESO DE DATOS'!$G$21="Guayaquil/Santa Elena",'Tablas Guayaquil'!E164,'Tablas Resto de Ecuador'!E164)</f>
        <v>3027</v>
      </c>
      <c r="F164" s="246">
        <f>IF('INGRESO DE DATOS'!$G$21="Guayaquil/Santa Elena",'Tablas Guayaquil'!F164,'Tablas Resto de Ecuador'!F164)</f>
        <v>2758</v>
      </c>
      <c r="G164" s="246">
        <f>IF('INGRESO DE DATOS'!$G$21="Guayaquil/Santa Elena",'Tablas Guayaquil'!G164,'Tablas Resto de Ecuador'!G164)</f>
        <v>2290</v>
      </c>
      <c r="K164" s="4"/>
      <c r="L164" s="4"/>
      <c r="M164" s="4"/>
      <c r="N164" s="4"/>
      <c r="O164" s="4"/>
      <c r="P164" s="4"/>
    </row>
    <row r="165" spans="1:16" ht="14" hidden="1" x14ac:dyDescent="0.15">
      <c r="A165" s="5">
        <v>36</v>
      </c>
      <c r="B165" s="8"/>
      <c r="C165" s="246">
        <f>IF('INGRESO DE DATOS'!$G$21="Guayaquil/Santa Elena",'Tablas Guayaquil'!C165,'Tablas Resto de Ecuador'!C165)</f>
        <v>3356</v>
      </c>
      <c r="D165" s="246">
        <f>IF('INGRESO DE DATOS'!$G$21="Guayaquil/Santa Elena",'Tablas Guayaquil'!D165,'Tablas Resto de Ecuador'!D165)</f>
        <v>3291</v>
      </c>
      <c r="E165" s="246">
        <f>IF('INGRESO DE DATOS'!$G$21="Guayaquil/Santa Elena",'Tablas Guayaquil'!E165,'Tablas Resto de Ecuador'!E165)</f>
        <v>3102</v>
      </c>
      <c r="F165" s="246">
        <f>IF('INGRESO DE DATOS'!$G$21="Guayaquil/Santa Elena",'Tablas Guayaquil'!F165,'Tablas Resto de Ecuador'!F165)</f>
        <v>2826</v>
      </c>
      <c r="G165" s="246">
        <f>IF('INGRESO DE DATOS'!$G$21="Guayaquil/Santa Elena",'Tablas Guayaquil'!G165,'Tablas Resto de Ecuador'!G165)</f>
        <v>2359</v>
      </c>
      <c r="K165" s="4"/>
      <c r="L165" s="4"/>
      <c r="M165" s="4"/>
      <c r="N165" s="4"/>
      <c r="O165" s="4"/>
      <c r="P165" s="4"/>
    </row>
    <row r="166" spans="1:16" ht="14" hidden="1" x14ac:dyDescent="0.15">
      <c r="A166" s="5">
        <v>37</v>
      </c>
      <c r="B166" s="8"/>
      <c r="C166" s="246">
        <f>IF('INGRESO DE DATOS'!$G$21="Guayaquil/Santa Elena",'Tablas Guayaquil'!C166,'Tablas Resto de Ecuador'!C166)</f>
        <v>3437</v>
      </c>
      <c r="D166" s="246">
        <f>IF('INGRESO DE DATOS'!$G$21="Guayaquil/Santa Elena",'Tablas Guayaquil'!D166,'Tablas Resto de Ecuador'!D166)</f>
        <v>3372</v>
      </c>
      <c r="E166" s="246">
        <f>IF('INGRESO DE DATOS'!$G$21="Guayaquil/Santa Elena",'Tablas Guayaquil'!E166,'Tablas Resto de Ecuador'!E166)</f>
        <v>3178</v>
      </c>
      <c r="F166" s="246">
        <f>IF('INGRESO DE DATOS'!$G$21="Guayaquil/Santa Elena",'Tablas Guayaquil'!F166,'Tablas Resto de Ecuador'!F166)</f>
        <v>2900</v>
      </c>
      <c r="G166" s="246">
        <f>IF('INGRESO DE DATOS'!$G$21="Guayaquil/Santa Elena",'Tablas Guayaquil'!G166,'Tablas Resto de Ecuador'!G166)</f>
        <v>2420</v>
      </c>
      <c r="K166" s="4"/>
      <c r="L166" s="4"/>
      <c r="M166" s="4"/>
      <c r="N166" s="4"/>
      <c r="O166" s="4"/>
      <c r="P166" s="4"/>
    </row>
    <row r="167" spans="1:16" ht="14" hidden="1" x14ac:dyDescent="0.15">
      <c r="A167" s="5">
        <v>38</v>
      </c>
      <c r="B167" s="8"/>
      <c r="C167" s="246">
        <f>IF('INGRESO DE DATOS'!$G$21="Guayaquil/Santa Elena",'Tablas Guayaquil'!C167,'Tablas Resto de Ecuador'!C167)</f>
        <v>3523</v>
      </c>
      <c r="D167" s="246">
        <f>IF('INGRESO DE DATOS'!$G$21="Guayaquil/Santa Elena",'Tablas Guayaquil'!D167,'Tablas Resto de Ecuador'!D167)</f>
        <v>3455</v>
      </c>
      <c r="E167" s="246">
        <f>IF('INGRESO DE DATOS'!$G$21="Guayaquil/Santa Elena",'Tablas Guayaquil'!E167,'Tablas Resto de Ecuador'!E167)</f>
        <v>3258</v>
      </c>
      <c r="F167" s="246">
        <f>IF('INGRESO DE DATOS'!$G$21="Guayaquil/Santa Elena",'Tablas Guayaquil'!F167,'Tablas Resto de Ecuador'!F167)</f>
        <v>2968</v>
      </c>
      <c r="G167" s="246">
        <f>IF('INGRESO DE DATOS'!$G$21="Guayaquil/Santa Elena",'Tablas Guayaquil'!G167,'Tablas Resto de Ecuador'!G167)</f>
        <v>2490</v>
      </c>
      <c r="K167" s="4"/>
      <c r="L167" s="4"/>
      <c r="M167" s="4"/>
      <c r="N167" s="4"/>
      <c r="O167" s="4"/>
      <c r="P167" s="4"/>
    </row>
    <row r="168" spans="1:16" ht="14" hidden="1" x14ac:dyDescent="0.15">
      <c r="A168" s="5">
        <v>39</v>
      </c>
      <c r="B168" s="8"/>
      <c r="C168" s="246">
        <f>IF('INGRESO DE DATOS'!$G$21="Guayaquil/Santa Elena",'Tablas Guayaquil'!C168,'Tablas Resto de Ecuador'!C168)</f>
        <v>3610</v>
      </c>
      <c r="D168" s="246">
        <f>IF('INGRESO DE DATOS'!$G$21="Guayaquil/Santa Elena",'Tablas Guayaquil'!D168,'Tablas Resto de Ecuador'!D168)</f>
        <v>3535</v>
      </c>
      <c r="E168" s="246">
        <f>IF('INGRESO DE DATOS'!$G$21="Guayaquil/Santa Elena",'Tablas Guayaquil'!E168,'Tablas Resto de Ecuador'!E168)</f>
        <v>3333</v>
      </c>
      <c r="F168" s="246">
        <f>IF('INGRESO DE DATOS'!$G$21="Guayaquil/Santa Elena",'Tablas Guayaquil'!F168,'Tablas Resto de Ecuador'!F168)</f>
        <v>3042</v>
      </c>
      <c r="G168" s="246">
        <f>IF('INGRESO DE DATOS'!$G$21="Guayaquil/Santa Elena",'Tablas Guayaquil'!G168,'Tablas Resto de Ecuador'!G168)</f>
        <v>2556</v>
      </c>
      <c r="K168" s="4"/>
      <c r="L168" s="4"/>
      <c r="M168" s="4"/>
      <c r="N168" s="4"/>
      <c r="O168" s="4"/>
      <c r="P168" s="4"/>
    </row>
    <row r="169" spans="1:16" ht="14" hidden="1" x14ac:dyDescent="0.15">
      <c r="A169" s="5">
        <v>40</v>
      </c>
      <c r="B169" s="8"/>
      <c r="C169" s="246">
        <f>IF('INGRESO DE DATOS'!$G$21="Guayaquil/Santa Elena",'Tablas Guayaquil'!C169,'Tablas Resto de Ecuador'!C169)</f>
        <v>3695</v>
      </c>
      <c r="D169" s="246">
        <f>IF('INGRESO DE DATOS'!$G$21="Guayaquil/Santa Elena",'Tablas Guayaquil'!D169,'Tablas Resto de Ecuador'!D169)</f>
        <v>3620</v>
      </c>
      <c r="E169" s="246">
        <f>IF('INGRESO DE DATOS'!$G$21="Guayaquil/Santa Elena",'Tablas Guayaquil'!E169,'Tablas Resto de Ecuador'!E169)</f>
        <v>3412</v>
      </c>
      <c r="F169" s="246">
        <f>IF('INGRESO DE DATOS'!$G$21="Guayaquil/Santa Elena",'Tablas Guayaquil'!F169,'Tablas Resto de Ecuador'!F169)</f>
        <v>3109</v>
      </c>
      <c r="G169" s="246">
        <f>IF('INGRESO DE DATOS'!$G$21="Guayaquil/Santa Elena",'Tablas Guayaquil'!G169,'Tablas Resto de Ecuador'!G169)</f>
        <v>2627</v>
      </c>
      <c r="K169" s="4"/>
      <c r="L169" s="4"/>
      <c r="M169" s="4"/>
      <c r="N169" s="4"/>
      <c r="O169" s="4"/>
      <c r="P169" s="4"/>
    </row>
    <row r="170" spans="1:16" ht="14" hidden="1" x14ac:dyDescent="0.15">
      <c r="A170" s="5">
        <v>41</v>
      </c>
      <c r="B170" s="8"/>
      <c r="C170" s="246">
        <f>IF('INGRESO DE DATOS'!$G$21="Guayaquil/Santa Elena",'Tablas Guayaquil'!C170,'Tablas Resto de Ecuador'!C170)</f>
        <v>3781</v>
      </c>
      <c r="D170" s="246">
        <f>IF('INGRESO DE DATOS'!$G$21="Guayaquil/Santa Elena",'Tablas Guayaquil'!D170,'Tablas Resto de Ecuador'!D170)</f>
        <v>3705</v>
      </c>
      <c r="E170" s="246">
        <f>IF('INGRESO DE DATOS'!$G$21="Guayaquil/Santa Elena",'Tablas Guayaquil'!E170,'Tablas Resto de Ecuador'!E170)</f>
        <v>3490</v>
      </c>
      <c r="F170" s="246">
        <f>IF('INGRESO DE DATOS'!$G$21="Guayaquil/Santa Elena",'Tablas Guayaquil'!F170,'Tablas Resto de Ecuador'!F170)</f>
        <v>3181</v>
      </c>
      <c r="G170" s="246">
        <f>IF('INGRESO DE DATOS'!$G$21="Guayaquil/Santa Elena",'Tablas Guayaquil'!G170,'Tablas Resto de Ecuador'!G170)</f>
        <v>2693</v>
      </c>
      <c r="K170" s="4"/>
      <c r="L170" s="4"/>
      <c r="M170" s="4"/>
      <c r="N170" s="4"/>
      <c r="O170" s="4"/>
      <c r="P170" s="4"/>
    </row>
    <row r="171" spans="1:16" ht="14" hidden="1" x14ac:dyDescent="0.15">
      <c r="A171" s="5">
        <v>42</v>
      </c>
      <c r="B171" s="8"/>
      <c r="C171" s="246">
        <f>IF('INGRESO DE DATOS'!$G$21="Guayaquil/Santa Elena",'Tablas Guayaquil'!C171,'Tablas Resto de Ecuador'!C171)</f>
        <v>3864</v>
      </c>
      <c r="D171" s="246">
        <f>IF('INGRESO DE DATOS'!$G$21="Guayaquil/Santa Elena",'Tablas Guayaquil'!D171,'Tablas Resto de Ecuador'!D171)</f>
        <v>3786</v>
      </c>
      <c r="E171" s="246">
        <f>IF('INGRESO DE DATOS'!$G$21="Guayaquil/Santa Elena",'Tablas Guayaquil'!E171,'Tablas Resto de Ecuador'!E171)</f>
        <v>3568</v>
      </c>
      <c r="F171" s="246">
        <f>IF('INGRESO DE DATOS'!$G$21="Guayaquil/Santa Elena",'Tablas Guayaquil'!F171,'Tablas Resto de Ecuador'!F171)</f>
        <v>3250</v>
      </c>
      <c r="G171" s="246">
        <f>IF('INGRESO DE DATOS'!$G$21="Guayaquil/Santa Elena",'Tablas Guayaquil'!G171,'Tablas Resto de Ecuador'!G171)</f>
        <v>2768</v>
      </c>
      <c r="K171" s="4"/>
      <c r="L171" s="4"/>
      <c r="M171" s="4"/>
      <c r="N171" s="4"/>
      <c r="O171" s="4"/>
      <c r="P171" s="4"/>
    </row>
    <row r="172" spans="1:16" ht="14" hidden="1" x14ac:dyDescent="0.15">
      <c r="A172" s="5">
        <v>43</v>
      </c>
      <c r="B172" s="8"/>
      <c r="C172" s="246">
        <f>IF('INGRESO DE DATOS'!$G$21="Guayaquil/Santa Elena",'Tablas Guayaquil'!C172,'Tablas Resto de Ecuador'!C172)</f>
        <v>4016</v>
      </c>
      <c r="D172" s="246">
        <f>IF('INGRESO DE DATOS'!$G$21="Guayaquil/Santa Elena",'Tablas Guayaquil'!D172,'Tablas Resto de Ecuador'!D172)</f>
        <v>3936</v>
      </c>
      <c r="E172" s="246">
        <f>IF('INGRESO DE DATOS'!$G$21="Guayaquil/Santa Elena",'Tablas Guayaquil'!E172,'Tablas Resto de Ecuador'!E172)</f>
        <v>3708</v>
      </c>
      <c r="F172" s="246">
        <f>IF('INGRESO DE DATOS'!$G$21="Guayaquil/Santa Elena",'Tablas Guayaquil'!F172,'Tablas Resto de Ecuador'!F172)</f>
        <v>3384</v>
      </c>
      <c r="G172" s="246">
        <f>IF('INGRESO DE DATOS'!$G$21="Guayaquil/Santa Elena",'Tablas Guayaquil'!G172,'Tablas Resto de Ecuador'!G172)</f>
        <v>2882</v>
      </c>
      <c r="K172" s="4"/>
      <c r="L172" s="4"/>
      <c r="M172" s="4"/>
      <c r="N172" s="4"/>
      <c r="O172" s="4"/>
      <c r="P172" s="4"/>
    </row>
    <row r="173" spans="1:16" ht="14" hidden="1" x14ac:dyDescent="0.15">
      <c r="A173" s="5">
        <v>44</v>
      </c>
      <c r="B173" s="8"/>
      <c r="C173" s="246">
        <f>IF('INGRESO DE DATOS'!$G$21="Guayaquil/Santa Elena",'Tablas Guayaquil'!C173,'Tablas Resto de Ecuador'!C173)</f>
        <v>4171</v>
      </c>
      <c r="D173" s="246">
        <f>IF('INGRESO DE DATOS'!$G$21="Guayaquil/Santa Elena",'Tablas Guayaquil'!D173,'Tablas Resto de Ecuador'!D173)</f>
        <v>4087</v>
      </c>
      <c r="E173" s="246">
        <f>IF('INGRESO DE DATOS'!$G$21="Guayaquil/Santa Elena",'Tablas Guayaquil'!E173,'Tablas Resto de Ecuador'!E173)</f>
        <v>3850</v>
      </c>
      <c r="F173" s="246">
        <f>IF('INGRESO DE DATOS'!$G$21="Guayaquil/Santa Elena",'Tablas Guayaquil'!F173,'Tablas Resto de Ecuador'!F173)</f>
        <v>3513</v>
      </c>
      <c r="G173" s="246">
        <f>IF('INGRESO DE DATOS'!$G$21="Guayaquil/Santa Elena",'Tablas Guayaquil'!G173,'Tablas Resto de Ecuador'!G173)</f>
        <v>3009</v>
      </c>
      <c r="K173" s="4"/>
      <c r="L173" s="4"/>
      <c r="M173" s="4"/>
      <c r="N173" s="4"/>
      <c r="O173" s="4"/>
      <c r="P173" s="4"/>
    </row>
    <row r="174" spans="1:16" ht="14" hidden="1" x14ac:dyDescent="0.15">
      <c r="A174" s="5">
        <v>45</v>
      </c>
      <c r="B174" s="8"/>
      <c r="C174" s="246">
        <f>IF('INGRESO DE DATOS'!$G$21="Guayaquil/Santa Elena",'Tablas Guayaquil'!C174,'Tablas Resto de Ecuador'!C174)</f>
        <v>4329</v>
      </c>
      <c r="D174" s="246">
        <f>IF('INGRESO DE DATOS'!$G$21="Guayaquil/Santa Elena",'Tablas Guayaquil'!D174,'Tablas Resto de Ecuador'!D174)</f>
        <v>4235</v>
      </c>
      <c r="E174" s="246">
        <f>IF('INGRESO DE DATOS'!$G$21="Guayaquil/Santa Elena",'Tablas Guayaquil'!E174,'Tablas Resto de Ecuador'!E174)</f>
        <v>3992</v>
      </c>
      <c r="F174" s="246">
        <f>IF('INGRESO DE DATOS'!$G$21="Guayaquil/Santa Elena",'Tablas Guayaquil'!F174,'Tablas Resto de Ecuador'!F174)</f>
        <v>3642</v>
      </c>
      <c r="G174" s="246">
        <f>IF('INGRESO DE DATOS'!$G$21="Guayaquil/Santa Elena",'Tablas Guayaquil'!G174,'Tablas Resto de Ecuador'!G174)</f>
        <v>3130</v>
      </c>
      <c r="K174" s="4"/>
      <c r="L174" s="4"/>
      <c r="M174" s="4"/>
      <c r="N174" s="4"/>
      <c r="O174" s="4"/>
      <c r="P174" s="4"/>
    </row>
    <row r="175" spans="1:16" ht="14" hidden="1" x14ac:dyDescent="0.15">
      <c r="A175" s="5">
        <v>46</v>
      </c>
      <c r="B175" s="8"/>
      <c r="C175" s="246">
        <f>IF('INGRESO DE DATOS'!$G$21="Guayaquil/Santa Elena",'Tablas Guayaquil'!C175,'Tablas Resto de Ecuador'!C175)</f>
        <v>4473</v>
      </c>
      <c r="D175" s="246">
        <f>IF('INGRESO DE DATOS'!$G$21="Guayaquil/Santa Elena",'Tablas Guayaquil'!D175,'Tablas Resto de Ecuador'!D175)</f>
        <v>4390</v>
      </c>
      <c r="E175" s="246">
        <f>IF('INGRESO DE DATOS'!$G$21="Guayaquil/Santa Elena",'Tablas Guayaquil'!E175,'Tablas Resto de Ecuador'!E175)</f>
        <v>4134</v>
      </c>
      <c r="F175" s="246">
        <f>IF('INGRESO DE DATOS'!$G$21="Guayaquil/Santa Elena",'Tablas Guayaquil'!F175,'Tablas Resto de Ecuador'!F175)</f>
        <v>3772</v>
      </c>
      <c r="G175" s="246">
        <f>IF('INGRESO DE DATOS'!$G$21="Guayaquil/Santa Elena",'Tablas Guayaquil'!G175,'Tablas Resto de Ecuador'!G175)</f>
        <v>3247</v>
      </c>
      <c r="K175" s="4"/>
      <c r="L175" s="4"/>
      <c r="M175" s="4"/>
      <c r="N175" s="4"/>
      <c r="O175" s="4"/>
      <c r="P175" s="4"/>
    </row>
    <row r="176" spans="1:16" ht="14" hidden="1" x14ac:dyDescent="0.15">
      <c r="A176" s="5">
        <v>47</v>
      </c>
      <c r="B176" s="8"/>
      <c r="C176" s="246">
        <f>IF('INGRESO DE DATOS'!$G$21="Guayaquil/Santa Elena",'Tablas Guayaquil'!C176,'Tablas Resto de Ecuador'!C176)</f>
        <v>4631</v>
      </c>
      <c r="D176" s="246">
        <f>IF('INGRESO DE DATOS'!$G$21="Guayaquil/Santa Elena",'Tablas Guayaquil'!D176,'Tablas Resto de Ecuador'!D176)</f>
        <v>4537</v>
      </c>
      <c r="E176" s="246">
        <f>IF('INGRESO DE DATOS'!$G$21="Guayaquil/Santa Elena",'Tablas Guayaquil'!E176,'Tablas Resto de Ecuador'!E176)</f>
        <v>4278</v>
      </c>
      <c r="F176" s="246">
        <f>IF('INGRESO DE DATOS'!$G$21="Guayaquil/Santa Elena",'Tablas Guayaquil'!F176,'Tablas Resto de Ecuador'!F176)</f>
        <v>3901</v>
      </c>
      <c r="G176" s="246">
        <f>IF('INGRESO DE DATOS'!$G$21="Guayaquil/Santa Elena",'Tablas Guayaquil'!G176,'Tablas Resto de Ecuador'!G176)</f>
        <v>3372</v>
      </c>
      <c r="K176" s="4"/>
      <c r="L176" s="4"/>
      <c r="M176" s="4"/>
      <c r="N176" s="4"/>
      <c r="O176" s="4"/>
      <c r="P176" s="4"/>
    </row>
    <row r="177" spans="1:16" ht="14" hidden="1" x14ac:dyDescent="0.15">
      <c r="A177" s="5">
        <v>48</v>
      </c>
      <c r="B177" s="8"/>
      <c r="C177" s="246">
        <f>IF('INGRESO DE DATOS'!$G$21="Guayaquil/Santa Elena",'Tablas Guayaquil'!C177,'Tablas Resto de Ecuador'!C177)</f>
        <v>4795</v>
      </c>
      <c r="D177" s="246">
        <f>IF('INGRESO DE DATOS'!$G$21="Guayaquil/Santa Elena",'Tablas Guayaquil'!D177,'Tablas Resto de Ecuador'!D177)</f>
        <v>4696</v>
      </c>
      <c r="E177" s="246">
        <f>IF('INGRESO DE DATOS'!$G$21="Guayaquil/Santa Elena",'Tablas Guayaquil'!E177,'Tablas Resto de Ecuador'!E177)</f>
        <v>4426</v>
      </c>
      <c r="F177" s="246">
        <f>IF('INGRESO DE DATOS'!$G$21="Guayaquil/Santa Elena",'Tablas Guayaquil'!F177,'Tablas Resto de Ecuador'!F177)</f>
        <v>4038</v>
      </c>
      <c r="G177" s="246">
        <f>IF('INGRESO DE DATOS'!$G$21="Guayaquil/Santa Elena",'Tablas Guayaquil'!G177,'Tablas Resto de Ecuador'!G177)</f>
        <v>3494</v>
      </c>
      <c r="K177" s="4"/>
      <c r="L177" s="4"/>
      <c r="M177" s="4"/>
      <c r="N177" s="4"/>
      <c r="O177" s="4"/>
      <c r="P177" s="4"/>
    </row>
    <row r="178" spans="1:16" ht="14" hidden="1" x14ac:dyDescent="0.15">
      <c r="A178" s="5">
        <v>49</v>
      </c>
      <c r="B178" s="8"/>
      <c r="C178" s="246">
        <f>IF('INGRESO DE DATOS'!$G$21="Guayaquil/Santa Elena",'Tablas Guayaquil'!C178,'Tablas Resto de Ecuador'!C178)</f>
        <v>4955</v>
      </c>
      <c r="D178" s="246">
        <f>IF('INGRESO DE DATOS'!$G$21="Guayaquil/Santa Elena",'Tablas Guayaquil'!D178,'Tablas Resto de Ecuador'!D178)</f>
        <v>4857</v>
      </c>
      <c r="E178" s="246">
        <f>IF('INGRESO DE DATOS'!$G$21="Guayaquil/Santa Elena",'Tablas Guayaquil'!E178,'Tablas Resto de Ecuador'!E178)</f>
        <v>4576</v>
      </c>
      <c r="F178" s="246">
        <f>IF('INGRESO DE DATOS'!$G$21="Guayaquil/Santa Elena",'Tablas Guayaquil'!F178,'Tablas Resto de Ecuador'!F178)</f>
        <v>4172</v>
      </c>
      <c r="G178" s="246">
        <f>IF('INGRESO DE DATOS'!$G$21="Guayaquil/Santa Elena",'Tablas Guayaquil'!G178,'Tablas Resto de Ecuador'!G178)</f>
        <v>3625</v>
      </c>
      <c r="K178" s="4"/>
      <c r="L178" s="4"/>
      <c r="M178" s="4"/>
      <c r="N178" s="4"/>
      <c r="O178" s="4"/>
      <c r="P178" s="4"/>
    </row>
    <row r="179" spans="1:16" ht="14" hidden="1" x14ac:dyDescent="0.15">
      <c r="A179" s="5">
        <v>50</v>
      </c>
      <c r="B179" s="8"/>
      <c r="C179" s="246">
        <f>IF('INGRESO DE DATOS'!$G$21="Guayaquil/Santa Elena",'Tablas Guayaquil'!C179,'Tablas Resto de Ecuador'!C179)</f>
        <v>5116</v>
      </c>
      <c r="D179" s="246">
        <f>IF('INGRESO DE DATOS'!$G$21="Guayaquil/Santa Elena",'Tablas Guayaquil'!D179,'Tablas Resto de Ecuador'!D179)</f>
        <v>5018</v>
      </c>
      <c r="E179" s="246">
        <f>IF('INGRESO DE DATOS'!$G$21="Guayaquil/Santa Elena",'Tablas Guayaquil'!E179,'Tablas Resto de Ecuador'!E179)</f>
        <v>4727</v>
      </c>
      <c r="F179" s="246">
        <f>IF('INGRESO DE DATOS'!$G$21="Guayaquil/Santa Elena",'Tablas Guayaquil'!F179,'Tablas Resto de Ecuador'!F179)</f>
        <v>4310</v>
      </c>
      <c r="G179" s="246">
        <f>IF('INGRESO DE DATOS'!$G$21="Guayaquil/Santa Elena",'Tablas Guayaquil'!G179,'Tablas Resto de Ecuador'!G179)</f>
        <v>3753</v>
      </c>
      <c r="K179" s="4"/>
      <c r="L179" s="4"/>
      <c r="M179" s="4"/>
      <c r="N179" s="4"/>
      <c r="O179" s="4"/>
      <c r="P179" s="4"/>
    </row>
    <row r="180" spans="1:16" ht="14" hidden="1" x14ac:dyDescent="0.15">
      <c r="A180" s="5">
        <v>51</v>
      </c>
      <c r="B180" s="8"/>
      <c r="C180" s="246">
        <f>IF('INGRESO DE DATOS'!$G$21="Guayaquil/Santa Elena",'Tablas Guayaquil'!C180,'Tablas Resto de Ecuador'!C180)</f>
        <v>5277</v>
      </c>
      <c r="D180" s="246">
        <f>IF('INGRESO DE DATOS'!$G$21="Guayaquil/Santa Elena",'Tablas Guayaquil'!D180,'Tablas Resto de Ecuador'!D180)</f>
        <v>5177</v>
      </c>
      <c r="E180" s="246">
        <f>IF('INGRESO DE DATOS'!$G$21="Guayaquil/Santa Elena",'Tablas Guayaquil'!E180,'Tablas Resto de Ecuador'!E180)</f>
        <v>4876</v>
      </c>
      <c r="F180" s="246">
        <f>IF('INGRESO DE DATOS'!$G$21="Guayaquil/Santa Elena",'Tablas Guayaquil'!F180,'Tablas Resto de Ecuador'!F180)</f>
        <v>4448</v>
      </c>
      <c r="G180" s="246">
        <f>IF('INGRESO DE DATOS'!$G$21="Guayaquil/Santa Elena",'Tablas Guayaquil'!G180,'Tablas Resto de Ecuador'!G180)</f>
        <v>3880</v>
      </c>
      <c r="K180" s="4"/>
      <c r="L180" s="4"/>
      <c r="M180" s="4"/>
      <c r="N180" s="4"/>
      <c r="O180" s="4"/>
      <c r="P180" s="4"/>
    </row>
    <row r="181" spans="1:16" ht="14" hidden="1" x14ac:dyDescent="0.15">
      <c r="A181" s="5">
        <v>52</v>
      </c>
      <c r="B181" s="8"/>
      <c r="C181" s="246">
        <f>IF('INGRESO DE DATOS'!$G$21="Guayaquil/Santa Elena",'Tablas Guayaquil'!C181,'Tablas Resto de Ecuador'!C181)</f>
        <v>5441</v>
      </c>
      <c r="D181" s="246">
        <f>IF('INGRESO DE DATOS'!$G$21="Guayaquil/Santa Elena",'Tablas Guayaquil'!D181,'Tablas Resto de Ecuador'!D181)</f>
        <v>5331</v>
      </c>
      <c r="E181" s="246">
        <f>IF('INGRESO DE DATOS'!$G$21="Guayaquil/Santa Elena",'Tablas Guayaquil'!E181,'Tablas Resto de Ecuador'!E181)</f>
        <v>5027</v>
      </c>
      <c r="F181" s="246">
        <f>IF('INGRESO DE DATOS'!$G$21="Guayaquil/Santa Elena",'Tablas Guayaquil'!F181,'Tablas Resto de Ecuador'!F181)</f>
        <v>4585</v>
      </c>
      <c r="G181" s="246">
        <f>IF('INGRESO DE DATOS'!$G$21="Guayaquil/Santa Elena",'Tablas Guayaquil'!G181,'Tablas Resto de Ecuador'!G181)</f>
        <v>4007</v>
      </c>
      <c r="K181" s="4"/>
      <c r="L181" s="4"/>
      <c r="M181" s="4"/>
      <c r="N181" s="4"/>
      <c r="O181" s="4"/>
      <c r="P181" s="4"/>
    </row>
    <row r="182" spans="1:16" ht="14" hidden="1" x14ac:dyDescent="0.15">
      <c r="A182" s="5">
        <v>53</v>
      </c>
      <c r="B182" s="8"/>
      <c r="C182" s="246">
        <f>IF('INGRESO DE DATOS'!$G$21="Guayaquil/Santa Elena",'Tablas Guayaquil'!C182,'Tablas Resto de Ecuador'!C182)</f>
        <v>5633</v>
      </c>
      <c r="D182" s="246">
        <f>IF('INGRESO DE DATOS'!$G$21="Guayaquil/Santa Elena",'Tablas Guayaquil'!D182,'Tablas Resto de Ecuador'!D182)</f>
        <v>5524</v>
      </c>
      <c r="E182" s="246">
        <f>IF('INGRESO DE DATOS'!$G$21="Guayaquil/Santa Elena",'Tablas Guayaquil'!E182,'Tablas Resto de Ecuador'!E182)</f>
        <v>5205</v>
      </c>
      <c r="F182" s="246">
        <f>IF('INGRESO DE DATOS'!$G$21="Guayaquil/Santa Elena",'Tablas Guayaquil'!F182,'Tablas Resto de Ecuador'!F182)</f>
        <v>4745</v>
      </c>
      <c r="G182" s="246">
        <f>IF('INGRESO DE DATOS'!$G$21="Guayaquil/Santa Elena",'Tablas Guayaquil'!G182,'Tablas Resto de Ecuador'!G182)</f>
        <v>4166</v>
      </c>
      <c r="K182" s="4"/>
      <c r="L182" s="4"/>
      <c r="M182" s="4"/>
      <c r="N182" s="4"/>
      <c r="O182" s="4"/>
      <c r="P182" s="4"/>
    </row>
    <row r="183" spans="1:16" ht="14" hidden="1" x14ac:dyDescent="0.15">
      <c r="A183" s="5">
        <v>54</v>
      </c>
      <c r="B183" s="8"/>
      <c r="C183" s="246">
        <f>IF('INGRESO DE DATOS'!$G$21="Guayaquil/Santa Elena",'Tablas Guayaquil'!C183,'Tablas Resto de Ecuador'!C183)</f>
        <v>5826</v>
      </c>
      <c r="D183" s="246">
        <f>IF('INGRESO DE DATOS'!$G$21="Guayaquil/Santa Elena",'Tablas Guayaquil'!D183,'Tablas Resto de Ecuador'!D183)</f>
        <v>5713</v>
      </c>
      <c r="E183" s="246">
        <f>IF('INGRESO DE DATOS'!$G$21="Guayaquil/Santa Elena",'Tablas Guayaquil'!E183,'Tablas Resto de Ecuador'!E183)</f>
        <v>5383</v>
      </c>
      <c r="F183" s="246">
        <f>IF('INGRESO DE DATOS'!$G$21="Guayaquil/Santa Elena",'Tablas Guayaquil'!F183,'Tablas Resto de Ecuador'!F183)</f>
        <v>4910</v>
      </c>
      <c r="G183" s="246">
        <f>IF('INGRESO DE DATOS'!$G$21="Guayaquil/Santa Elena",'Tablas Guayaquil'!G183,'Tablas Resto de Ecuador'!G183)</f>
        <v>4317</v>
      </c>
      <c r="K183" s="4"/>
      <c r="L183" s="4"/>
      <c r="M183" s="4"/>
      <c r="N183" s="4"/>
      <c r="O183" s="4"/>
      <c r="P183" s="4"/>
    </row>
    <row r="184" spans="1:16" ht="14" hidden="1" x14ac:dyDescent="0.15">
      <c r="A184" s="5">
        <v>55</v>
      </c>
      <c r="B184" s="8"/>
      <c r="C184" s="246">
        <f>IF('INGRESO DE DATOS'!$G$21="Guayaquil/Santa Elena",'Tablas Guayaquil'!C184,'Tablas Resto de Ecuador'!C184)</f>
        <v>6016</v>
      </c>
      <c r="D184" s="246">
        <f>IF('INGRESO DE DATOS'!$G$21="Guayaquil/Santa Elena",'Tablas Guayaquil'!D184,'Tablas Resto de Ecuador'!D184)</f>
        <v>5901</v>
      </c>
      <c r="E184" s="246">
        <f>IF('INGRESO DE DATOS'!$G$21="Guayaquil/Santa Elena",'Tablas Guayaquil'!E184,'Tablas Resto de Ecuador'!E184)</f>
        <v>5563</v>
      </c>
      <c r="F184" s="246">
        <f>IF('INGRESO DE DATOS'!$G$21="Guayaquil/Santa Elena",'Tablas Guayaquil'!F184,'Tablas Resto de Ecuador'!F184)</f>
        <v>5072</v>
      </c>
      <c r="G184" s="246">
        <f>IF('INGRESO DE DATOS'!$G$21="Guayaquil/Santa Elena",'Tablas Guayaquil'!G184,'Tablas Resto de Ecuador'!G184)</f>
        <v>4472</v>
      </c>
      <c r="K184" s="4"/>
      <c r="L184" s="4"/>
      <c r="M184" s="4"/>
      <c r="N184" s="4"/>
      <c r="O184" s="4"/>
      <c r="P184" s="4"/>
    </row>
    <row r="185" spans="1:16" ht="14" hidden="1" x14ac:dyDescent="0.15">
      <c r="A185" s="5">
        <v>56</v>
      </c>
      <c r="B185" s="8"/>
      <c r="C185" s="246">
        <f>IF('INGRESO DE DATOS'!$G$21="Guayaquil/Santa Elena",'Tablas Guayaquil'!C185,'Tablas Resto de Ecuador'!C185)</f>
        <v>6212</v>
      </c>
      <c r="D185" s="246">
        <f>IF('INGRESO DE DATOS'!$G$21="Guayaquil/Santa Elena",'Tablas Guayaquil'!D185,'Tablas Resto de Ecuador'!D185)</f>
        <v>6089</v>
      </c>
      <c r="E185" s="246">
        <f>IF('INGRESO DE DATOS'!$G$21="Guayaquil/Santa Elena",'Tablas Guayaquil'!E185,'Tablas Resto de Ecuador'!E185)</f>
        <v>5740</v>
      </c>
      <c r="F185" s="246">
        <f>IF('INGRESO DE DATOS'!$G$21="Guayaquil/Santa Elena",'Tablas Guayaquil'!F185,'Tablas Resto de Ecuador'!F185)</f>
        <v>5235</v>
      </c>
      <c r="G185" s="246">
        <f>IF('INGRESO DE DATOS'!$G$21="Guayaquil/Santa Elena",'Tablas Guayaquil'!G185,'Tablas Resto de Ecuador'!G185)</f>
        <v>4628</v>
      </c>
      <c r="K185" s="4"/>
      <c r="L185" s="4"/>
      <c r="M185" s="4"/>
      <c r="N185" s="4"/>
      <c r="O185" s="4"/>
      <c r="P185" s="4"/>
    </row>
    <row r="186" spans="1:16" ht="14" hidden="1" x14ac:dyDescent="0.15">
      <c r="A186" s="5">
        <v>57</v>
      </c>
      <c r="B186" s="8"/>
      <c r="C186" s="246">
        <f>IF('INGRESO DE DATOS'!$G$21="Guayaquil/Santa Elena",'Tablas Guayaquil'!C186,'Tablas Resto de Ecuador'!C186)</f>
        <v>6404</v>
      </c>
      <c r="D186" s="246">
        <f>IF('INGRESO DE DATOS'!$G$21="Guayaquil/Santa Elena",'Tablas Guayaquil'!D186,'Tablas Resto de Ecuador'!D186)</f>
        <v>6278</v>
      </c>
      <c r="E186" s="246">
        <f>IF('INGRESO DE DATOS'!$G$21="Guayaquil/Santa Elena",'Tablas Guayaquil'!E186,'Tablas Resto de Ecuador'!E186)</f>
        <v>5912</v>
      </c>
      <c r="F186" s="246">
        <f>IF('INGRESO DE DATOS'!$G$21="Guayaquil/Santa Elena",'Tablas Guayaquil'!F186,'Tablas Resto de Ecuador'!F186)</f>
        <v>5390</v>
      </c>
      <c r="G186" s="246">
        <f>IF('INGRESO DE DATOS'!$G$21="Guayaquil/Santa Elena",'Tablas Guayaquil'!G186,'Tablas Resto de Ecuador'!G186)</f>
        <v>4783</v>
      </c>
      <c r="K186" s="4"/>
      <c r="L186" s="4"/>
      <c r="M186" s="4"/>
      <c r="N186" s="4"/>
      <c r="O186" s="4"/>
      <c r="P186" s="4"/>
    </row>
    <row r="187" spans="1:16" ht="14" hidden="1" x14ac:dyDescent="0.15">
      <c r="A187" s="5">
        <v>58</v>
      </c>
      <c r="B187" s="8"/>
      <c r="C187" s="246">
        <f>IF('INGRESO DE DATOS'!$G$21="Guayaquil/Santa Elena",'Tablas Guayaquil'!C187,'Tablas Resto de Ecuador'!C187)</f>
        <v>6625</v>
      </c>
      <c r="D187" s="246">
        <f>IF('INGRESO DE DATOS'!$G$21="Guayaquil/Santa Elena",'Tablas Guayaquil'!D187,'Tablas Resto de Ecuador'!D187)</f>
        <v>6497</v>
      </c>
      <c r="E187" s="246">
        <f>IF('INGRESO DE DATOS'!$G$21="Guayaquil/Santa Elena",'Tablas Guayaquil'!E187,'Tablas Resto de Ecuador'!E187)</f>
        <v>6099</v>
      </c>
      <c r="F187" s="246">
        <f>IF('INGRESO DE DATOS'!$G$21="Guayaquil/Santa Elena",'Tablas Guayaquil'!F187,'Tablas Resto de Ecuador'!F187)</f>
        <v>5580</v>
      </c>
      <c r="G187" s="246">
        <f>IF('INGRESO DE DATOS'!$G$21="Guayaquil/Santa Elena",'Tablas Guayaquil'!G187,'Tablas Resto de Ecuador'!G187)</f>
        <v>4985</v>
      </c>
      <c r="K187" s="4"/>
      <c r="L187" s="4"/>
      <c r="M187" s="4"/>
      <c r="N187" s="4"/>
      <c r="O187" s="4"/>
      <c r="P187" s="4"/>
    </row>
    <row r="188" spans="1:16" ht="14" hidden="1" x14ac:dyDescent="0.15">
      <c r="A188" s="5">
        <v>59</v>
      </c>
      <c r="B188" s="8"/>
      <c r="C188" s="246">
        <f>IF('INGRESO DE DATOS'!$G$21="Guayaquil/Santa Elena",'Tablas Guayaquil'!C188,'Tablas Resto de Ecuador'!C188)</f>
        <v>6843</v>
      </c>
      <c r="D188" s="246">
        <f>IF('INGRESO DE DATOS'!$G$21="Guayaquil/Santa Elena",'Tablas Guayaquil'!D188,'Tablas Resto de Ecuador'!D188)</f>
        <v>6709</v>
      </c>
      <c r="E188" s="246">
        <f>IF('INGRESO DE DATOS'!$G$21="Guayaquil/Santa Elena",'Tablas Guayaquil'!E188,'Tablas Resto de Ecuador'!E188)</f>
        <v>6287</v>
      </c>
      <c r="F188" s="246">
        <f>IF('INGRESO DE DATOS'!$G$21="Guayaquil/Santa Elena",'Tablas Guayaquil'!F188,'Tablas Resto de Ecuador'!F188)</f>
        <v>5766</v>
      </c>
      <c r="G188" s="246">
        <f>IF('INGRESO DE DATOS'!$G$21="Guayaquil/Santa Elena",'Tablas Guayaquil'!G188,'Tablas Resto de Ecuador'!G188)</f>
        <v>5188</v>
      </c>
      <c r="K188" s="4"/>
      <c r="L188" s="4"/>
      <c r="M188" s="4"/>
      <c r="N188" s="4"/>
      <c r="O188" s="4"/>
      <c r="P188" s="4"/>
    </row>
    <row r="189" spans="1:16" ht="14" hidden="1" x14ac:dyDescent="0.15">
      <c r="A189" s="5">
        <v>60</v>
      </c>
      <c r="B189" s="8"/>
      <c r="C189" s="246">
        <f>IF('INGRESO DE DATOS'!$G$21="Guayaquil/Santa Elena",'Tablas Guayaquil'!C189,'Tablas Resto de Ecuador'!C189)</f>
        <v>7069</v>
      </c>
      <c r="D189" s="246">
        <f>IF('INGRESO DE DATOS'!$G$21="Guayaquil/Santa Elena",'Tablas Guayaquil'!D189,'Tablas Resto de Ecuador'!D189)</f>
        <v>6922</v>
      </c>
      <c r="E189" s="246">
        <f>IF('INGRESO DE DATOS'!$G$21="Guayaquil/Santa Elena",'Tablas Guayaquil'!E189,'Tablas Resto de Ecuador'!E189)</f>
        <v>6472</v>
      </c>
      <c r="F189" s="246">
        <f>IF('INGRESO DE DATOS'!$G$21="Guayaquil/Santa Elena",'Tablas Guayaquil'!F189,'Tablas Resto de Ecuador'!F189)</f>
        <v>5954</v>
      </c>
      <c r="G189" s="246">
        <f>IF('INGRESO DE DATOS'!$G$21="Guayaquil/Santa Elena",'Tablas Guayaquil'!G189,'Tablas Resto de Ecuador'!G189)</f>
        <v>5390</v>
      </c>
      <c r="K189" s="4"/>
      <c r="L189" s="4"/>
      <c r="M189" s="4"/>
      <c r="N189" s="4"/>
      <c r="O189" s="4"/>
      <c r="P189" s="4"/>
    </row>
    <row r="190" spans="1:16" ht="14" hidden="1" x14ac:dyDescent="0.15">
      <c r="A190" s="5">
        <v>61</v>
      </c>
      <c r="B190" s="8"/>
      <c r="C190" s="246">
        <f>IF('INGRESO DE DATOS'!$G$21="Guayaquil/Santa Elena",'Tablas Guayaquil'!C190,'Tablas Resto de Ecuador'!C190)</f>
        <v>7336</v>
      </c>
      <c r="D190" s="246">
        <f>IF('INGRESO DE DATOS'!$G$21="Guayaquil/Santa Elena",'Tablas Guayaquil'!D190,'Tablas Resto de Ecuador'!D190)</f>
        <v>7189</v>
      </c>
      <c r="E190" s="246">
        <f>IF('INGRESO DE DATOS'!$G$21="Guayaquil/Santa Elena",'Tablas Guayaquil'!E190,'Tablas Resto de Ecuador'!E190)</f>
        <v>6753</v>
      </c>
      <c r="F190" s="246">
        <f>IF('INGRESO DE DATOS'!$G$21="Guayaquil/Santa Elena",'Tablas Guayaquil'!F190,'Tablas Resto de Ecuador'!F190)</f>
        <v>6178</v>
      </c>
      <c r="G190" s="246">
        <f>IF('INGRESO DE DATOS'!$G$21="Guayaquil/Santa Elena",'Tablas Guayaquil'!G190,'Tablas Resto de Ecuador'!G190)</f>
        <v>5592</v>
      </c>
      <c r="K190" s="4"/>
      <c r="L190" s="4"/>
      <c r="M190" s="4"/>
      <c r="N190" s="4"/>
      <c r="O190" s="4"/>
      <c r="P190" s="4"/>
    </row>
    <row r="191" spans="1:16" ht="14" hidden="1" x14ac:dyDescent="0.15">
      <c r="A191" s="5">
        <v>62</v>
      </c>
      <c r="B191" s="8"/>
      <c r="C191" s="246">
        <f>IF('INGRESO DE DATOS'!$G$21="Guayaquil/Santa Elena",'Tablas Guayaquil'!C191,'Tablas Resto de Ecuador'!C191)</f>
        <v>7665</v>
      </c>
      <c r="D191" s="246">
        <f>IF('INGRESO DE DATOS'!$G$21="Guayaquil/Santa Elena",'Tablas Guayaquil'!D191,'Tablas Resto de Ecuador'!D191)</f>
        <v>7516</v>
      </c>
      <c r="E191" s="246">
        <f>IF('INGRESO DE DATOS'!$G$21="Guayaquil/Santa Elena",'Tablas Guayaquil'!E191,'Tablas Resto de Ecuador'!E191)</f>
        <v>7082</v>
      </c>
      <c r="F191" s="246">
        <f>IF('INGRESO DE DATOS'!$G$21="Guayaquil/Santa Elena",'Tablas Guayaquil'!F191,'Tablas Resto de Ecuador'!F191)</f>
        <v>6458</v>
      </c>
      <c r="G191" s="246">
        <f>IF('INGRESO DE DATOS'!$G$21="Guayaquil/Santa Elena",'Tablas Guayaquil'!G191,'Tablas Resto de Ecuador'!G191)</f>
        <v>5846</v>
      </c>
      <c r="K191" s="4"/>
      <c r="L191" s="4"/>
      <c r="M191" s="4"/>
      <c r="N191" s="4"/>
      <c r="O191" s="4"/>
      <c r="P191" s="4"/>
    </row>
    <row r="192" spans="1:16" ht="14" hidden="1" x14ac:dyDescent="0.15">
      <c r="A192" s="5">
        <v>63</v>
      </c>
      <c r="B192" s="8"/>
      <c r="C192" s="246">
        <f>IF('INGRESO DE DATOS'!$G$21="Guayaquil/Santa Elena",'Tablas Guayaquil'!C192,'Tablas Resto de Ecuador'!C192)</f>
        <v>8062</v>
      </c>
      <c r="D192" s="246">
        <f>IF('INGRESO DE DATOS'!$G$21="Guayaquil/Santa Elena",'Tablas Guayaquil'!D192,'Tablas Resto de Ecuador'!D192)</f>
        <v>7899</v>
      </c>
      <c r="E192" s="246">
        <f>IF('INGRESO DE DATOS'!$G$21="Guayaquil/Santa Elena",'Tablas Guayaquil'!E192,'Tablas Resto de Ecuador'!E192)</f>
        <v>7445</v>
      </c>
      <c r="F192" s="246">
        <f>IF('INGRESO DE DATOS'!$G$21="Guayaquil/Santa Elena",'Tablas Guayaquil'!F192,'Tablas Resto de Ecuador'!F192)</f>
        <v>6786</v>
      </c>
      <c r="G192" s="246">
        <f>IF('INGRESO DE DATOS'!$G$21="Guayaquil/Santa Elena",'Tablas Guayaquil'!G192,'Tablas Resto de Ecuador'!G192)</f>
        <v>6146</v>
      </c>
      <c r="K192" s="4"/>
      <c r="L192" s="4"/>
      <c r="M192" s="4"/>
      <c r="N192" s="4"/>
      <c r="O192" s="4"/>
      <c r="P192" s="4"/>
    </row>
    <row r="193" spans="1:16" ht="14" hidden="1" x14ac:dyDescent="0.15">
      <c r="A193" s="5">
        <v>64</v>
      </c>
      <c r="B193" s="8"/>
      <c r="C193" s="246">
        <f>IF('INGRESO DE DATOS'!$G$21="Guayaquil/Santa Elena",'Tablas Guayaquil'!C193,'Tablas Resto de Ecuador'!C193)</f>
        <v>8529</v>
      </c>
      <c r="D193" s="246">
        <f>IF('INGRESO DE DATOS'!$G$21="Guayaquil/Santa Elena",'Tablas Guayaquil'!D193,'Tablas Resto de Ecuador'!D193)</f>
        <v>8355</v>
      </c>
      <c r="E193" s="246">
        <f>IF('INGRESO DE DATOS'!$G$21="Guayaquil/Santa Elena",'Tablas Guayaquil'!E193,'Tablas Resto de Ecuador'!E193)</f>
        <v>7877</v>
      </c>
      <c r="F193" s="246">
        <f>IF('INGRESO DE DATOS'!$G$21="Guayaquil/Santa Elena",'Tablas Guayaquil'!F193,'Tablas Resto de Ecuador'!F193)</f>
        <v>7181</v>
      </c>
      <c r="G193" s="246">
        <f>IF('INGRESO DE DATOS'!$G$21="Guayaquil/Santa Elena",'Tablas Guayaquil'!G193,'Tablas Resto de Ecuador'!G193)</f>
        <v>6499</v>
      </c>
      <c r="K193" s="4"/>
      <c r="L193" s="4"/>
      <c r="M193" s="4"/>
      <c r="N193" s="4"/>
      <c r="O193" s="4"/>
      <c r="P193" s="4"/>
    </row>
    <row r="194" spans="1:16" ht="14" hidden="1" x14ac:dyDescent="0.15">
      <c r="A194" s="5">
        <v>65</v>
      </c>
      <c r="B194" s="8"/>
      <c r="C194" s="246">
        <f>IF('INGRESO DE DATOS'!$G$21="Guayaquil/Santa Elena",'Tablas Guayaquil'!C194,'Tablas Resto de Ecuador'!C194)</f>
        <v>9084</v>
      </c>
      <c r="D194" s="246">
        <f>IF('INGRESO DE DATOS'!$G$21="Guayaquil/Santa Elena",'Tablas Guayaquil'!D194,'Tablas Resto de Ecuador'!D194)</f>
        <v>8898</v>
      </c>
      <c r="E194" s="246">
        <f>IF('INGRESO DE DATOS'!$G$21="Guayaquil/Santa Elena",'Tablas Guayaquil'!E194,'Tablas Resto de Ecuador'!E194)</f>
        <v>8393</v>
      </c>
      <c r="F194" s="246">
        <f>IF('INGRESO DE DATOS'!$G$21="Guayaquil/Santa Elena",'Tablas Guayaquil'!F194,'Tablas Resto de Ecuador'!F194)</f>
        <v>7651</v>
      </c>
      <c r="G194" s="246">
        <f>IF('INGRESO DE DATOS'!$G$21="Guayaquil/Santa Elena",'Tablas Guayaquil'!G194,'Tablas Resto de Ecuador'!G194)</f>
        <v>6982</v>
      </c>
      <c r="K194" s="4"/>
      <c r="L194" s="4"/>
      <c r="M194" s="4"/>
      <c r="N194" s="4"/>
      <c r="O194" s="4"/>
      <c r="P194" s="4"/>
    </row>
    <row r="195" spans="1:16" ht="14" hidden="1" x14ac:dyDescent="0.15">
      <c r="A195" s="5">
        <v>66</v>
      </c>
      <c r="B195" s="8"/>
      <c r="C195" s="246">
        <f>IF('INGRESO DE DATOS'!$G$21="Guayaquil/Santa Elena",'Tablas Guayaquil'!C195,'Tablas Resto de Ecuador'!C195)</f>
        <v>9736</v>
      </c>
      <c r="D195" s="246">
        <f>IF('INGRESO DE DATOS'!$G$21="Guayaquil/Santa Elena",'Tablas Guayaquil'!D195,'Tablas Resto de Ecuador'!D195)</f>
        <v>9542</v>
      </c>
      <c r="E195" s="246">
        <f>IF('INGRESO DE DATOS'!$G$21="Guayaquil/Santa Elena",'Tablas Guayaquil'!E195,'Tablas Resto de Ecuador'!E195)</f>
        <v>8993</v>
      </c>
      <c r="F195" s="246">
        <f>IF('INGRESO DE DATOS'!$G$21="Guayaquil/Santa Elena",'Tablas Guayaquil'!F195,'Tablas Resto de Ecuador'!F195)</f>
        <v>8202</v>
      </c>
      <c r="G195" s="246">
        <f>IF('INGRESO DE DATOS'!$G$21="Guayaquil/Santa Elena",'Tablas Guayaquil'!G195,'Tablas Resto de Ecuador'!G195)</f>
        <v>7543</v>
      </c>
      <c r="K195" s="4"/>
      <c r="L195" s="4"/>
      <c r="M195" s="4"/>
      <c r="N195" s="4"/>
      <c r="O195" s="4"/>
      <c r="P195" s="4"/>
    </row>
    <row r="196" spans="1:16" ht="14" hidden="1" x14ac:dyDescent="0.15">
      <c r="A196" s="5">
        <v>67</v>
      </c>
      <c r="B196" s="8"/>
      <c r="C196" s="246">
        <f>IF('INGRESO DE DATOS'!$G$21="Guayaquil/Santa Elena",'Tablas Guayaquil'!C196,'Tablas Resto de Ecuador'!C196)</f>
        <v>10512</v>
      </c>
      <c r="D196" s="246">
        <f>IF('INGRESO DE DATOS'!$G$21="Guayaquil/Santa Elena",'Tablas Guayaquil'!D196,'Tablas Resto de Ecuador'!D196)</f>
        <v>10308</v>
      </c>
      <c r="E196" s="246">
        <f>IF('INGRESO DE DATOS'!$G$21="Guayaquil/Santa Elena",'Tablas Guayaquil'!E196,'Tablas Resto de Ecuador'!E196)</f>
        <v>9712</v>
      </c>
      <c r="F196" s="246">
        <f>IF('INGRESO DE DATOS'!$G$21="Guayaquil/Santa Elena",'Tablas Guayaquil'!F196,'Tablas Resto de Ecuador'!F196)</f>
        <v>8856</v>
      </c>
      <c r="G196" s="246">
        <f>IF('INGRESO DE DATOS'!$G$21="Guayaquil/Santa Elena",'Tablas Guayaquil'!G196,'Tablas Resto de Ecuador'!G196)</f>
        <v>8149</v>
      </c>
      <c r="K196" s="4"/>
      <c r="L196" s="4"/>
      <c r="M196" s="4"/>
      <c r="N196" s="4"/>
      <c r="O196" s="4"/>
      <c r="P196" s="4"/>
    </row>
    <row r="197" spans="1:16" ht="14" hidden="1" x14ac:dyDescent="0.15">
      <c r="A197" s="5">
        <v>68</v>
      </c>
      <c r="B197" s="8"/>
      <c r="C197" s="246">
        <f>IF('INGRESO DE DATOS'!$G$21="Guayaquil/Santa Elena",'Tablas Guayaquil'!C197,'Tablas Resto de Ecuador'!C197)</f>
        <v>11408</v>
      </c>
      <c r="D197" s="246">
        <f>IF('INGRESO DE DATOS'!$G$21="Guayaquil/Santa Elena",'Tablas Guayaquil'!D197,'Tablas Resto de Ecuador'!D197)</f>
        <v>11176</v>
      </c>
      <c r="E197" s="246">
        <f>IF('INGRESO DE DATOS'!$G$21="Guayaquil/Santa Elena",'Tablas Guayaquil'!E197,'Tablas Resto de Ecuador'!E197)</f>
        <v>10534</v>
      </c>
      <c r="F197" s="246">
        <f>IF('INGRESO DE DATOS'!$G$21="Guayaquil/Santa Elena",'Tablas Guayaquil'!F197,'Tablas Resto de Ecuador'!F197)</f>
        <v>9604</v>
      </c>
      <c r="G197" s="246">
        <f>IF('INGRESO DE DATOS'!$G$21="Guayaquil/Santa Elena",'Tablas Guayaquil'!G197,'Tablas Resto de Ecuador'!G197)</f>
        <v>8837</v>
      </c>
      <c r="K197" s="4"/>
      <c r="L197" s="4"/>
      <c r="M197" s="4"/>
      <c r="N197" s="4"/>
      <c r="O197" s="4"/>
      <c r="P197" s="4"/>
    </row>
    <row r="198" spans="1:16" ht="14" hidden="1" x14ac:dyDescent="0.15">
      <c r="A198" s="5">
        <v>69</v>
      </c>
      <c r="B198" s="8"/>
      <c r="C198" s="246">
        <f>IF('INGRESO DE DATOS'!$G$21="Guayaquil/Santa Elena",'Tablas Guayaquil'!C198,'Tablas Resto de Ecuador'!C198)</f>
        <v>12449</v>
      </c>
      <c r="D198" s="246">
        <f>IF('INGRESO DE DATOS'!$G$21="Guayaquil/Santa Elena",'Tablas Guayaquil'!D198,'Tablas Resto de Ecuador'!D198)</f>
        <v>12203</v>
      </c>
      <c r="E198" s="246">
        <f>IF('INGRESO DE DATOS'!$G$21="Guayaquil/Santa Elena",'Tablas Guayaquil'!E198,'Tablas Resto de Ecuador'!E198)</f>
        <v>11497</v>
      </c>
      <c r="F198" s="246">
        <f>IF('INGRESO DE DATOS'!$G$21="Guayaquil/Santa Elena",'Tablas Guayaquil'!F198,'Tablas Resto de Ecuador'!F198)</f>
        <v>10482</v>
      </c>
      <c r="G198" s="246">
        <f>IF('INGRESO DE DATOS'!$G$21="Guayaquil/Santa Elena",'Tablas Guayaquil'!G198,'Tablas Resto de Ecuador'!G198)</f>
        <v>9654</v>
      </c>
      <c r="K198" s="4"/>
      <c r="L198" s="4"/>
      <c r="M198" s="4"/>
      <c r="N198" s="4"/>
      <c r="O198" s="4"/>
      <c r="P198" s="4"/>
    </row>
    <row r="199" spans="1:16" ht="14" hidden="1" x14ac:dyDescent="0.15">
      <c r="A199" s="5">
        <v>70</v>
      </c>
      <c r="B199" s="8"/>
      <c r="C199" s="246">
        <f>IF('INGRESO DE DATOS'!$G$21="Guayaquil/Santa Elena",'Tablas Guayaquil'!C199,'Tablas Resto de Ecuador'!C199)</f>
        <v>13657</v>
      </c>
      <c r="D199" s="246">
        <f>IF('INGRESO DE DATOS'!$G$21="Guayaquil/Santa Elena",'Tablas Guayaquil'!D199,'Tablas Resto de Ecuador'!D199)</f>
        <v>13379</v>
      </c>
      <c r="E199" s="246">
        <f>IF('INGRESO DE DATOS'!$G$21="Guayaquil/Santa Elena",'Tablas Guayaquil'!E199,'Tablas Resto de Ecuador'!E199)</f>
        <v>12505</v>
      </c>
      <c r="F199" s="246">
        <f>IF('INGRESO DE DATOS'!$G$21="Guayaquil/Santa Elena",'Tablas Guayaquil'!F199,'Tablas Resto de Ecuador'!F199)</f>
        <v>11498</v>
      </c>
      <c r="G199" s="246">
        <f>IF('INGRESO DE DATOS'!$G$21="Guayaquil/Santa Elena",'Tablas Guayaquil'!G199,'Tablas Resto de Ecuador'!G199)</f>
        <v>10738</v>
      </c>
      <c r="K199" s="4"/>
      <c r="L199" s="4"/>
      <c r="M199" s="4"/>
      <c r="N199" s="4"/>
      <c r="O199" s="4"/>
      <c r="P199" s="4"/>
    </row>
    <row r="200" spans="1:16" ht="14" hidden="1" x14ac:dyDescent="0.15">
      <c r="A200" s="5">
        <v>71</v>
      </c>
      <c r="B200" s="8"/>
      <c r="C200" s="246">
        <f>IF('INGRESO DE DATOS'!$G$21="Guayaquil/Santa Elena",'Tablas Guayaquil'!C200,'Tablas Resto de Ecuador'!C200)</f>
        <v>15033</v>
      </c>
      <c r="D200" s="246">
        <f>IF('INGRESO DE DATOS'!$G$21="Guayaquil/Santa Elena",'Tablas Guayaquil'!D200,'Tablas Resto de Ecuador'!D200)</f>
        <v>14734</v>
      </c>
      <c r="E200" s="246">
        <f>IF('INGRESO DE DATOS'!$G$21="Guayaquil/Santa Elena",'Tablas Guayaquil'!E200,'Tablas Resto de Ecuador'!E200)</f>
        <v>13887</v>
      </c>
      <c r="F200" s="246">
        <f>IF('INGRESO DE DATOS'!$G$21="Guayaquil/Santa Elena",'Tablas Guayaquil'!F200,'Tablas Resto de Ecuador'!F200)</f>
        <v>12660</v>
      </c>
      <c r="G200" s="246">
        <f>IF('INGRESO DE DATOS'!$G$21="Guayaquil/Santa Elena",'Tablas Guayaquil'!G200,'Tablas Resto de Ecuador'!G200)</f>
        <v>11824</v>
      </c>
      <c r="K200" s="4"/>
      <c r="L200" s="4"/>
      <c r="M200" s="4"/>
      <c r="N200" s="4"/>
      <c r="O200" s="4"/>
      <c r="P200" s="4"/>
    </row>
    <row r="201" spans="1:16" ht="14" hidden="1" x14ac:dyDescent="0.15">
      <c r="A201" s="5">
        <v>72</v>
      </c>
      <c r="B201" s="8"/>
      <c r="C201" s="246">
        <f>IF('INGRESO DE DATOS'!$G$21="Guayaquil/Santa Elena",'Tablas Guayaquil'!C201,'Tablas Resto de Ecuador'!C201)</f>
        <v>16636</v>
      </c>
      <c r="D201" s="246">
        <f>IF('INGRESO DE DATOS'!$G$21="Guayaquil/Santa Elena",'Tablas Guayaquil'!D201,'Tablas Resto de Ecuador'!D201)</f>
        <v>16300</v>
      </c>
      <c r="E201" s="246">
        <f>IF('INGRESO DE DATOS'!$G$21="Guayaquil/Santa Elena",'Tablas Guayaquil'!E201,'Tablas Resto de Ecuador'!E201)</f>
        <v>15365</v>
      </c>
      <c r="F201" s="246">
        <f>IF('INGRESO DE DATOS'!$G$21="Guayaquil/Santa Elena",'Tablas Guayaquil'!F201,'Tablas Resto de Ecuador'!F201)</f>
        <v>14010</v>
      </c>
      <c r="G201" s="246">
        <f>IF('INGRESO DE DATOS'!$G$21="Guayaquil/Santa Elena",'Tablas Guayaquil'!G201,'Tablas Resto de Ecuador'!G201)</f>
        <v>13089</v>
      </c>
      <c r="K201" s="4"/>
      <c r="L201" s="4"/>
      <c r="M201" s="4"/>
      <c r="N201" s="4"/>
      <c r="O201" s="4"/>
      <c r="P201" s="4"/>
    </row>
    <row r="202" spans="1:16" ht="14" hidden="1" x14ac:dyDescent="0.15">
      <c r="A202" s="5">
        <v>73</v>
      </c>
      <c r="B202" s="8"/>
      <c r="C202" s="246">
        <f>IF('INGRESO DE DATOS'!$G$21="Guayaquil/Santa Elena",'Tablas Guayaquil'!C202,'Tablas Resto de Ecuador'!C202)</f>
        <v>18476</v>
      </c>
      <c r="D202" s="246">
        <f>IF('INGRESO DE DATOS'!$G$21="Guayaquil/Santa Elena",'Tablas Guayaquil'!D202,'Tablas Resto de Ecuador'!D202)</f>
        <v>18103</v>
      </c>
      <c r="E202" s="246">
        <f>IF('INGRESO DE DATOS'!$G$21="Guayaquil/Santa Elena",'Tablas Guayaquil'!E202,'Tablas Resto de Ecuador'!E202)</f>
        <v>17065</v>
      </c>
      <c r="F202" s="246">
        <f>IF('INGRESO DE DATOS'!$G$21="Guayaquil/Santa Elena",'Tablas Guayaquil'!F202,'Tablas Resto de Ecuador'!F202)</f>
        <v>15559</v>
      </c>
      <c r="G202" s="246">
        <f>IF('INGRESO DE DATOS'!$G$21="Guayaquil/Santa Elena",'Tablas Guayaquil'!G202,'Tablas Resto de Ecuador'!G202)</f>
        <v>14529</v>
      </c>
      <c r="K202" s="4"/>
      <c r="L202" s="4"/>
      <c r="M202" s="4"/>
      <c r="N202" s="4"/>
      <c r="O202" s="4"/>
      <c r="P202" s="4"/>
    </row>
    <row r="203" spans="1:16" ht="14" hidden="1" x14ac:dyDescent="0.15">
      <c r="A203" s="5">
        <v>74</v>
      </c>
      <c r="B203" s="8"/>
      <c r="C203" s="246">
        <f>IF('INGRESO DE DATOS'!$G$21="Guayaquil/Santa Elena",'Tablas Guayaquil'!C203,'Tablas Resto de Ecuador'!C203)</f>
        <v>20601</v>
      </c>
      <c r="D203" s="246">
        <f>IF('INGRESO DE DATOS'!$G$21="Guayaquil/Santa Elena",'Tablas Guayaquil'!D203,'Tablas Resto de Ecuador'!D203)</f>
        <v>20187</v>
      </c>
      <c r="E203" s="246">
        <f>IF('INGRESO DE DATOS'!$G$21="Guayaquil/Santa Elena",'Tablas Guayaquil'!E203,'Tablas Resto de Ecuador'!E203)</f>
        <v>19023</v>
      </c>
      <c r="F203" s="246">
        <f>IF('INGRESO DE DATOS'!$G$21="Guayaquil/Santa Elena",'Tablas Guayaquil'!F203,'Tablas Resto de Ecuador'!F203)</f>
        <v>17344</v>
      </c>
      <c r="G203" s="246">
        <f>IF('INGRESO DE DATOS'!$G$21="Guayaquil/Santa Elena",'Tablas Guayaquil'!G203,'Tablas Resto de Ecuador'!G203)</f>
        <v>16202</v>
      </c>
      <c r="K203" s="4"/>
      <c r="L203" s="4"/>
      <c r="M203" s="4"/>
      <c r="N203" s="4"/>
      <c r="O203" s="4"/>
      <c r="P203" s="4"/>
    </row>
    <row r="204" spans="1:16" ht="14" hidden="1" x14ac:dyDescent="0.15">
      <c r="A204" s="5">
        <v>75</v>
      </c>
      <c r="B204" s="8"/>
      <c r="C204" s="246">
        <f>IF('INGRESO DE DATOS'!$G$21="Guayaquil/Santa Elena",'Tablas Guayaquil'!C204,'Tablas Resto de Ecuador'!C204)</f>
        <v>23032</v>
      </c>
      <c r="D204" s="246">
        <f>IF('INGRESO DE DATOS'!$G$21="Guayaquil/Santa Elena",'Tablas Guayaquil'!D204,'Tablas Resto de Ecuador'!D204)</f>
        <v>22567</v>
      </c>
      <c r="E204" s="246">
        <f>IF('INGRESO DE DATOS'!$G$21="Guayaquil/Santa Elena",'Tablas Guayaquil'!E204,'Tablas Resto de Ecuador'!E204)</f>
        <v>21183</v>
      </c>
      <c r="F204" s="246">
        <f>IF('INGRESO DE DATOS'!$G$21="Guayaquil/Santa Elena",'Tablas Guayaquil'!F204,'Tablas Resto de Ecuador'!F204)</f>
        <v>19391</v>
      </c>
      <c r="G204" s="246">
        <f>IF('INGRESO DE DATOS'!$G$21="Guayaquil/Santa Elena",'Tablas Guayaquil'!G204,'Tablas Resto de Ecuador'!G204)</f>
        <v>18228</v>
      </c>
      <c r="K204" s="4"/>
      <c r="L204" s="4"/>
      <c r="M204" s="4"/>
      <c r="N204" s="4"/>
      <c r="O204" s="4"/>
      <c r="P204" s="4"/>
    </row>
    <row r="205" spans="1:16" ht="14" hidden="1" x14ac:dyDescent="0.15">
      <c r="A205" s="5">
        <v>76</v>
      </c>
      <c r="B205" s="8"/>
      <c r="C205" s="246">
        <f>IF('INGRESO DE DATOS'!$G$21="Guayaquil/Santa Elena",'Tablas Guayaquil'!C205,'Tablas Resto de Ecuador'!C205)</f>
        <v>25830</v>
      </c>
      <c r="D205" s="246">
        <f>IF('INGRESO DE DATOS'!$G$21="Guayaquil/Santa Elena",'Tablas Guayaquil'!D205,'Tablas Resto de Ecuador'!D205)</f>
        <v>25303</v>
      </c>
      <c r="E205" s="246">
        <f>IF('INGRESO DE DATOS'!$G$21="Guayaquil/Santa Elena",'Tablas Guayaquil'!E205,'Tablas Resto de Ecuador'!E205)</f>
        <v>23833</v>
      </c>
      <c r="F205" s="246">
        <f>IF('INGRESO DE DATOS'!$G$21="Guayaquil/Santa Elena",'Tablas Guayaquil'!F205,'Tablas Resto de Ecuador'!F205)</f>
        <v>21745</v>
      </c>
      <c r="G205" s="246">
        <f>IF('INGRESO DE DATOS'!$G$21="Guayaquil/Santa Elena",'Tablas Guayaquil'!G205,'Tablas Resto de Ecuador'!G205)</f>
        <v>20441</v>
      </c>
      <c r="K205" s="4"/>
      <c r="L205" s="4"/>
      <c r="M205" s="4"/>
      <c r="N205" s="4"/>
      <c r="O205" s="4"/>
      <c r="P205" s="4"/>
    </row>
    <row r="206" spans="1:16" ht="14" hidden="1" x14ac:dyDescent="0.15">
      <c r="A206" s="5">
        <v>77</v>
      </c>
      <c r="B206" s="8"/>
      <c r="C206" s="246">
        <f>IF('INGRESO DE DATOS'!$G$21="Guayaquil/Santa Elena",'Tablas Guayaquil'!C206,'Tablas Resto de Ecuador'!C206)</f>
        <v>29005</v>
      </c>
      <c r="D206" s="246">
        <f>IF('INGRESO DE DATOS'!$G$21="Guayaquil/Santa Elena",'Tablas Guayaquil'!D206,'Tablas Resto de Ecuador'!D206)</f>
        <v>28421</v>
      </c>
      <c r="E206" s="246">
        <f>IF('INGRESO DE DATOS'!$G$21="Guayaquil/Santa Elena",'Tablas Guayaquil'!E206,'Tablas Resto de Ecuador'!E206)</f>
        <v>26782</v>
      </c>
      <c r="F206" s="246">
        <f>IF('INGRESO DE DATOS'!$G$21="Guayaquil/Santa Elena",'Tablas Guayaquil'!F206,'Tablas Resto de Ecuador'!F206)</f>
        <v>24424</v>
      </c>
      <c r="G206" s="246">
        <f>IF('INGRESO DE DATOS'!$G$21="Guayaquil/Santa Elena",'Tablas Guayaquil'!G206,'Tablas Resto de Ecuador'!G206)</f>
        <v>22956</v>
      </c>
      <c r="K206" s="4"/>
      <c r="L206" s="4"/>
      <c r="M206" s="4"/>
      <c r="N206" s="4"/>
      <c r="O206" s="4"/>
      <c r="P206" s="4"/>
    </row>
    <row r="207" spans="1:16" ht="14" hidden="1" x14ac:dyDescent="0.15">
      <c r="A207" s="5">
        <v>78</v>
      </c>
      <c r="B207" s="8"/>
      <c r="C207" s="246">
        <f>IF('INGRESO DE DATOS'!$G$21="Guayaquil/Santa Elena",'Tablas Guayaquil'!C207,'Tablas Resto de Ecuador'!C207)</f>
        <v>32593</v>
      </c>
      <c r="D207" s="246">
        <f>IF('INGRESO DE DATOS'!$G$21="Guayaquil/Santa Elena",'Tablas Guayaquil'!D207,'Tablas Resto de Ecuador'!D207)</f>
        <v>31933</v>
      </c>
      <c r="E207" s="246">
        <f>IF('INGRESO DE DATOS'!$G$21="Guayaquil/Santa Elena",'Tablas Guayaquil'!E207,'Tablas Resto de Ecuador'!E207)</f>
        <v>30098</v>
      </c>
      <c r="F207" s="246">
        <f>IF('INGRESO DE DATOS'!$G$21="Guayaquil/Santa Elena",'Tablas Guayaquil'!F207,'Tablas Resto de Ecuador'!F207)</f>
        <v>27441</v>
      </c>
      <c r="G207" s="246">
        <f>IF('INGRESO DE DATOS'!$G$21="Guayaquil/Santa Elena",'Tablas Guayaquil'!G207,'Tablas Resto de Ecuador'!G207)</f>
        <v>25790</v>
      </c>
      <c r="K207" s="4"/>
      <c r="L207" s="4"/>
      <c r="M207" s="4"/>
      <c r="N207" s="4"/>
      <c r="O207" s="4"/>
      <c r="P207" s="4"/>
    </row>
    <row r="208" spans="1:16" ht="14" hidden="1" x14ac:dyDescent="0.15">
      <c r="A208" s="5">
        <v>79</v>
      </c>
      <c r="B208" s="8"/>
      <c r="C208" s="246">
        <f>IF('INGRESO DE DATOS'!$G$21="Guayaquil/Santa Elena",'Tablas Guayaquil'!C208,'Tablas Resto de Ecuador'!C208)</f>
        <v>36618</v>
      </c>
      <c r="D208" s="246">
        <f>IF('INGRESO DE DATOS'!$G$21="Guayaquil/Santa Elena",'Tablas Guayaquil'!D208,'Tablas Resto de Ecuador'!D208)</f>
        <v>35883</v>
      </c>
      <c r="E208" s="246">
        <f>IF('INGRESO DE DATOS'!$G$21="Guayaquil/Santa Elena",'Tablas Guayaquil'!E208,'Tablas Resto de Ecuador'!E208)</f>
        <v>33816</v>
      </c>
      <c r="F208" s="246">
        <f>IF('INGRESO DE DATOS'!$G$21="Guayaquil/Santa Elena",'Tablas Guayaquil'!F208,'Tablas Resto de Ecuador'!F208)</f>
        <v>30831</v>
      </c>
      <c r="G208" s="246">
        <f>IF('INGRESO DE DATOS'!$G$21="Guayaquil/Santa Elena",'Tablas Guayaquil'!G208,'Tablas Resto de Ecuador'!G208)</f>
        <v>28977</v>
      </c>
      <c r="K208" s="4"/>
      <c r="L208" s="4"/>
      <c r="M208" s="4"/>
      <c r="N208" s="4"/>
      <c r="O208" s="4"/>
      <c r="P208" s="4"/>
    </row>
    <row r="209" spans="1:16" ht="14" hidden="1" x14ac:dyDescent="0.15">
      <c r="A209" s="5">
        <v>80</v>
      </c>
      <c r="B209" s="8" t="s">
        <v>3</v>
      </c>
      <c r="C209" s="246">
        <f>IF('INGRESO DE DATOS'!$G$21="Guayaquil/Santa Elena",'Tablas Guayaquil'!C209,'Tablas Resto de Ecuador'!C209)</f>
        <v>41438</v>
      </c>
      <c r="D209" s="246">
        <f>IF('INGRESO DE DATOS'!$G$21="Guayaquil/Santa Elena",'Tablas Guayaquil'!D209,'Tablas Resto de Ecuador'!D209)</f>
        <v>40601</v>
      </c>
      <c r="E209" s="246">
        <f>IF('INGRESO DE DATOS'!$G$21="Guayaquil/Santa Elena",'Tablas Guayaquil'!E209,'Tablas Resto de Ecuador'!E209)</f>
        <v>38266</v>
      </c>
      <c r="F209" s="246">
        <f>IF('INGRESO DE DATOS'!$G$21="Guayaquil/Santa Elena",'Tablas Guayaquil'!F209,'Tablas Resto de Ecuador'!F209)</f>
        <v>34890</v>
      </c>
      <c r="G209" s="246">
        <f>IF('INGRESO DE DATOS'!$G$21="Guayaquil/Santa Elena",'Tablas Guayaquil'!G209,'Tablas Resto de Ecuador'!G209)</f>
        <v>32788</v>
      </c>
      <c r="K209" s="4"/>
      <c r="L209" s="4"/>
      <c r="M209" s="4"/>
      <c r="N209" s="4"/>
      <c r="O209" s="4"/>
      <c r="P209" s="4"/>
    </row>
    <row r="210" spans="1:16" ht="14" hidden="1" x14ac:dyDescent="0.15">
      <c r="A210" s="5">
        <v>1</v>
      </c>
      <c r="B210" s="8" t="s">
        <v>4</v>
      </c>
      <c r="C210" s="246">
        <f>IF('INGRESO DE DATOS'!$G$21="Guayaquil/Santa Elena",'Tablas Guayaquil'!C210,'Tablas Resto de Ecuador'!C210)</f>
        <v>1230</v>
      </c>
      <c r="D210" s="246">
        <f>IF('INGRESO DE DATOS'!$G$21="Guayaquil/Santa Elena",'Tablas Guayaquil'!D210,'Tablas Resto de Ecuador'!D210)</f>
        <v>1202</v>
      </c>
      <c r="E210" s="246">
        <f>IF('INGRESO DE DATOS'!$G$21="Guayaquil/Santa Elena",'Tablas Guayaquil'!E210,'Tablas Resto de Ecuador'!E210)</f>
        <v>1132</v>
      </c>
      <c r="F210" s="246">
        <f>IF('INGRESO DE DATOS'!$G$21="Guayaquil/Santa Elena",'Tablas Guayaquil'!F210,'Tablas Resto de Ecuador'!F210)</f>
        <v>1037</v>
      </c>
      <c r="G210" s="246">
        <f>IF('INGRESO DE DATOS'!$G$21="Guayaquil/Santa Elena",'Tablas Guayaquil'!G210,'Tablas Resto de Ecuador'!G210)</f>
        <v>610</v>
      </c>
      <c r="K210" s="4"/>
      <c r="L210" s="4"/>
      <c r="M210" s="4"/>
      <c r="N210" s="4"/>
      <c r="O210" s="4"/>
      <c r="P210" s="4"/>
    </row>
    <row r="211" spans="1:16" ht="14" hidden="1" x14ac:dyDescent="0.15">
      <c r="A211" s="5">
        <v>2</v>
      </c>
      <c r="B211" s="8" t="s">
        <v>1</v>
      </c>
      <c r="C211" s="246">
        <f>IF('INGRESO DE DATOS'!$G$21="Guayaquil/Santa Elena",'Tablas Guayaquil'!C211,'Tablas Resto de Ecuador'!C211)</f>
        <v>2067</v>
      </c>
      <c r="D211" s="246">
        <f>IF('INGRESO DE DATOS'!$G$21="Guayaquil/Santa Elena",'Tablas Guayaquil'!D211,'Tablas Resto de Ecuador'!D211)</f>
        <v>2025</v>
      </c>
      <c r="E211" s="246">
        <f>IF('INGRESO DE DATOS'!$G$21="Guayaquil/Santa Elena",'Tablas Guayaquil'!E211,'Tablas Resto de Ecuador'!E211)</f>
        <v>1907</v>
      </c>
      <c r="F211" s="246">
        <f>IF('INGRESO DE DATOS'!$G$21="Guayaquil/Santa Elena",'Tablas Guayaquil'!F211,'Tablas Resto de Ecuador'!F211)</f>
        <v>1740</v>
      </c>
      <c r="G211" s="246">
        <f>IF('INGRESO DE DATOS'!$G$21="Guayaquil/Santa Elena",'Tablas Guayaquil'!G211,'Tablas Resto de Ecuador'!G211)</f>
        <v>909</v>
      </c>
      <c r="K211" s="4"/>
      <c r="L211" s="4"/>
      <c r="M211" s="4"/>
      <c r="N211" s="4"/>
      <c r="O211" s="4"/>
      <c r="P211" s="4"/>
    </row>
    <row r="212" spans="1:16" ht="14" hidden="1" x14ac:dyDescent="0.15">
      <c r="A212" s="5">
        <v>3</v>
      </c>
      <c r="B212" s="8" t="s">
        <v>5</v>
      </c>
      <c r="C212" s="246">
        <f>IF('INGRESO DE DATOS'!$G$21="Guayaquil/Santa Elena",'Tablas Guayaquil'!C212,'Tablas Resto de Ecuador'!C212)</f>
        <v>3031</v>
      </c>
      <c r="D212" s="246">
        <f>IF('INGRESO DE DATOS'!$G$21="Guayaquil/Santa Elena",'Tablas Guayaquil'!D212,'Tablas Resto de Ecuador'!D212)</f>
        <v>2967</v>
      </c>
      <c r="E212" s="246">
        <f>IF('INGRESO DE DATOS'!$G$21="Guayaquil/Santa Elena",'Tablas Guayaquil'!E212,'Tablas Resto de Ecuador'!E212)</f>
        <v>2797</v>
      </c>
      <c r="F212" s="246">
        <f>IF('INGRESO DE DATOS'!$G$21="Guayaquil/Santa Elena",'Tablas Guayaquil'!F212,'Tablas Resto de Ecuador'!F212)</f>
        <v>2553</v>
      </c>
      <c r="G212" s="246">
        <f>IF('INGRESO DE DATOS'!$G$21="Guayaquil/Santa Elena",'Tablas Guayaquil'!G212,'Tablas Resto de Ecuador'!G212)</f>
        <v>1300</v>
      </c>
      <c r="K212" s="4"/>
      <c r="L212" s="4"/>
      <c r="M212" s="4"/>
      <c r="N212" s="4"/>
      <c r="O212" s="4"/>
      <c r="P212" s="4"/>
    </row>
    <row r="213" spans="1:16" hidden="1" x14ac:dyDescent="0.15">
      <c r="A213" s="5"/>
      <c r="B213" s="9"/>
      <c r="C213" s="10"/>
      <c r="D213" s="10"/>
      <c r="E213" s="10"/>
      <c r="F213" s="10"/>
      <c r="G213" s="10"/>
    </row>
    <row r="214" spans="1:16" ht="18" hidden="1" x14ac:dyDescent="0.2">
      <c r="A214" s="455" t="s">
        <v>36</v>
      </c>
      <c r="B214" s="456"/>
      <c r="C214" s="456"/>
      <c r="D214" s="456"/>
      <c r="E214" s="456"/>
      <c r="F214" s="456"/>
      <c r="G214" s="456"/>
    </row>
    <row r="215" spans="1:16" hidden="1" x14ac:dyDescent="0.15">
      <c r="A215" s="457" t="s">
        <v>0</v>
      </c>
      <c r="B215" s="458"/>
      <c r="C215" s="458"/>
      <c r="D215" s="458"/>
      <c r="E215" s="458"/>
      <c r="F215" s="458"/>
      <c r="G215" s="458"/>
    </row>
    <row r="216" spans="1:16" hidden="1" x14ac:dyDescent="0.15">
      <c r="A216" s="5" t="s">
        <v>2</v>
      </c>
      <c r="B216" s="6" t="s">
        <v>2</v>
      </c>
      <c r="C216" s="7" t="s">
        <v>42</v>
      </c>
      <c r="D216" s="7" t="s">
        <v>43</v>
      </c>
      <c r="E216" s="7" t="s">
        <v>44</v>
      </c>
      <c r="F216" s="7" t="s">
        <v>45</v>
      </c>
      <c r="G216" s="7" t="s">
        <v>46</v>
      </c>
    </row>
    <row r="217" spans="1:16" ht="14" hidden="1" x14ac:dyDescent="0.15">
      <c r="A217" s="5">
        <v>18</v>
      </c>
      <c r="B217" s="8"/>
      <c r="C217" s="246">
        <f>IF('INGRESO DE DATOS'!$G$21="Guayaquil/Santa Elena",'Tablas Guayaquil'!C217,'Tablas Resto de Ecuador'!C217)</f>
        <v>211.47</v>
      </c>
      <c r="D217" s="246">
        <f>IF('INGRESO DE DATOS'!$G$21="Guayaquil/Santa Elena",'Tablas Guayaquil'!D217,'Tablas Resto de Ecuador'!D217)</f>
        <v>207.14166666666668</v>
      </c>
      <c r="E217" s="246">
        <f>IF('INGRESO DE DATOS'!$G$21="Guayaquil/Santa Elena",'Tablas Guayaquil'!E217,'Tablas Resto de Ecuador'!E217)</f>
        <v>195.65833333333333</v>
      </c>
      <c r="F217" s="246">
        <f>IF('INGRESO DE DATOS'!$G$21="Guayaquil/Santa Elena",'Tablas Guayaquil'!F217,'Tablas Resto de Ecuador'!F217)</f>
        <v>178.52166666666668</v>
      </c>
      <c r="G217" s="246">
        <f>IF('INGRESO DE DATOS'!$G$21="Guayaquil/Santa Elena",'Tablas Guayaquil'!G217,'Tablas Resto de Ecuador'!G217)</f>
        <v>138.15333333333334</v>
      </c>
    </row>
    <row r="218" spans="1:16" ht="14" hidden="1" x14ac:dyDescent="0.15">
      <c r="A218" s="5">
        <v>19</v>
      </c>
      <c r="B218" s="8"/>
      <c r="C218" s="246">
        <f>IF('INGRESO DE DATOS'!$G$21="Guayaquil/Santa Elena",'Tablas Guayaquil'!C218,'Tablas Resto de Ecuador'!C218)</f>
        <v>215.44499999999999</v>
      </c>
      <c r="D218" s="246">
        <f>IF('INGRESO DE DATOS'!$G$21="Guayaquil/Santa Elena",'Tablas Guayaquil'!D218,'Tablas Resto de Ecuador'!D218)</f>
        <v>211.20500000000001</v>
      </c>
      <c r="E218" s="246">
        <f>IF('INGRESO DE DATOS'!$G$21="Guayaquil/Santa Elena",'Tablas Guayaquil'!E218,'Tablas Resto de Ecuador'!E218)</f>
        <v>199.19166666666666</v>
      </c>
      <c r="F218" s="246">
        <f>IF('INGRESO DE DATOS'!$G$21="Guayaquil/Santa Elena",'Tablas Guayaquil'!F218,'Tablas Resto de Ecuador'!F218)</f>
        <v>181.70166666666665</v>
      </c>
      <c r="G218" s="246">
        <f>IF('INGRESO DE DATOS'!$G$21="Guayaquil/Santa Elena",'Tablas Guayaquil'!G218,'Tablas Resto de Ecuador'!G218)</f>
        <v>140.97999999999999</v>
      </c>
    </row>
    <row r="219" spans="1:16" ht="14" hidden="1" x14ac:dyDescent="0.15">
      <c r="A219" s="5">
        <v>20</v>
      </c>
      <c r="B219" s="8"/>
      <c r="C219" s="246">
        <f>IF('INGRESO DE DATOS'!$G$21="Guayaquil/Santa Elena",'Tablas Guayaquil'!C219,'Tablas Resto de Ecuador'!C219)</f>
        <v>219.06666666666666</v>
      </c>
      <c r="D219" s="246">
        <f>IF('INGRESO DE DATOS'!$G$21="Guayaquil/Santa Elena",'Tablas Guayaquil'!D219,'Tablas Resto de Ecuador'!D219)</f>
        <v>214.20833333333334</v>
      </c>
      <c r="E219" s="246">
        <f>IF('INGRESO DE DATOS'!$G$21="Guayaquil/Santa Elena",'Tablas Guayaquil'!E219,'Tablas Resto de Ecuador'!E219)</f>
        <v>202.28333333333333</v>
      </c>
      <c r="F219" s="246">
        <f>IF('INGRESO DE DATOS'!$G$21="Guayaquil/Santa Elena",'Tablas Guayaquil'!F219,'Tablas Resto de Ecuador'!F219)</f>
        <v>184.35166666666666</v>
      </c>
      <c r="G219" s="246">
        <f>IF('INGRESO DE DATOS'!$G$21="Guayaquil/Santa Elena",'Tablas Guayaquil'!G219,'Tablas Resto de Ecuador'!G219)</f>
        <v>143.63</v>
      </c>
    </row>
    <row r="220" spans="1:16" ht="14" hidden="1" x14ac:dyDescent="0.15">
      <c r="A220" s="5">
        <v>21</v>
      </c>
      <c r="B220" s="8"/>
      <c r="C220" s="246">
        <f>IF('INGRESO DE DATOS'!$G$21="Guayaquil/Santa Elena",'Tablas Guayaquil'!C220,'Tablas Resto de Ecuador'!C220)</f>
        <v>222.68833333333333</v>
      </c>
      <c r="D220" s="246">
        <f>IF('INGRESO DE DATOS'!$G$21="Guayaquil/Santa Elena",'Tablas Guayaquil'!D220,'Tablas Resto de Ecuador'!D220)</f>
        <v>218.27166666666668</v>
      </c>
      <c r="E220" s="246">
        <f>IF('INGRESO DE DATOS'!$G$21="Guayaquil/Santa Elena",'Tablas Guayaquil'!E220,'Tablas Resto de Ecuador'!E220)</f>
        <v>205.55166666666668</v>
      </c>
      <c r="F220" s="246">
        <f>IF('INGRESO DE DATOS'!$G$21="Guayaquil/Santa Elena",'Tablas Guayaquil'!F220,'Tablas Resto de Ecuador'!F220)</f>
        <v>187.35499999999999</v>
      </c>
      <c r="G220" s="246">
        <f>IF('INGRESO DE DATOS'!$G$21="Guayaquil/Santa Elena",'Tablas Guayaquil'!G220,'Tablas Resto de Ecuador'!G220)</f>
        <v>146.81</v>
      </c>
    </row>
    <row r="221" spans="1:16" ht="14" hidden="1" x14ac:dyDescent="0.15">
      <c r="A221" s="5">
        <v>22</v>
      </c>
      <c r="B221" s="8"/>
      <c r="C221" s="246">
        <f>IF('INGRESO DE DATOS'!$G$21="Guayaquil/Santa Elena",'Tablas Guayaquil'!C221,'Tablas Resto de Ecuador'!C221)</f>
        <v>226.22166666666666</v>
      </c>
      <c r="D221" s="246">
        <f>IF('INGRESO DE DATOS'!$G$21="Guayaquil/Santa Elena",'Tablas Guayaquil'!D221,'Tablas Resto de Ecuador'!D221)</f>
        <v>222.42333333333335</v>
      </c>
      <c r="E221" s="246">
        <f>IF('INGRESO DE DATOS'!$G$21="Guayaquil/Santa Elena",'Tablas Guayaquil'!E221,'Tablas Resto de Ecuador'!E221)</f>
        <v>209.08500000000001</v>
      </c>
      <c r="F221" s="246">
        <f>IF('INGRESO DE DATOS'!$G$21="Guayaquil/Santa Elena",'Tablas Guayaquil'!F221,'Tablas Resto de Ecuador'!F221)</f>
        <v>190.97666666666666</v>
      </c>
      <c r="G221" s="246">
        <f>IF('INGRESO DE DATOS'!$G$21="Guayaquil/Santa Elena",'Tablas Guayaquil'!G221,'Tablas Resto de Ecuador'!G221)</f>
        <v>149.99</v>
      </c>
    </row>
    <row r="222" spans="1:16" ht="14" hidden="1" x14ac:dyDescent="0.15">
      <c r="A222" s="5">
        <v>23</v>
      </c>
      <c r="B222" s="8"/>
      <c r="C222" s="246">
        <f>IF('INGRESO DE DATOS'!$G$21="Guayaquil/Santa Elena",'Tablas Guayaquil'!C222,'Tablas Resto de Ecuador'!C222)</f>
        <v>230.46166666666667</v>
      </c>
      <c r="D222" s="246">
        <f>IF('INGRESO DE DATOS'!$G$21="Guayaquil/Santa Elena",'Tablas Guayaquil'!D222,'Tablas Resto de Ecuador'!D222)</f>
        <v>225.60333333333332</v>
      </c>
      <c r="E222" s="246">
        <f>IF('INGRESO DE DATOS'!$G$21="Guayaquil/Santa Elena",'Tablas Guayaquil'!E222,'Tablas Resto de Ecuador'!E222)</f>
        <v>212.70666666666668</v>
      </c>
      <c r="F222" s="246">
        <f>IF('INGRESO DE DATOS'!$G$21="Guayaquil/Santa Elena",'Tablas Guayaquil'!F222,'Tablas Resto de Ecuador'!F222)</f>
        <v>193.80333333333334</v>
      </c>
      <c r="G222" s="246">
        <f>IF('INGRESO DE DATOS'!$G$21="Guayaquil/Santa Elena",'Tablas Guayaquil'!G222,'Tablas Resto de Ecuador'!G222)</f>
        <v>153.08166666666668</v>
      </c>
    </row>
    <row r="223" spans="1:16" ht="14" hidden="1" x14ac:dyDescent="0.15">
      <c r="A223" s="5">
        <v>24</v>
      </c>
      <c r="B223" s="8"/>
      <c r="C223" s="246">
        <f>IF('INGRESO DE DATOS'!$G$21="Guayaquil/Santa Elena",'Tablas Guayaquil'!C223,'Tablas Resto de Ecuador'!C223)</f>
        <v>234.26</v>
      </c>
      <c r="D223" s="246">
        <f>IF('INGRESO DE DATOS'!$G$21="Guayaquil/Santa Elena",'Tablas Guayaquil'!D223,'Tablas Resto de Ecuador'!D223)</f>
        <v>229.49</v>
      </c>
      <c r="E223" s="246">
        <f>IF('INGRESO DE DATOS'!$G$21="Guayaquil/Santa Elena",'Tablas Guayaquil'!E223,'Tablas Resto de Ecuador'!E223)</f>
        <v>216.32833333333332</v>
      </c>
      <c r="F223" s="246">
        <f>IF('INGRESO DE DATOS'!$G$21="Guayaquil/Santa Elena",'Tablas Guayaquil'!F223,'Tablas Resto de Ecuador'!F223)</f>
        <v>197.16</v>
      </c>
      <c r="G223" s="246">
        <f>IF('INGRESO DE DATOS'!$G$21="Guayaquil/Santa Elena",'Tablas Guayaquil'!G223,'Tablas Resto de Ecuador'!G223)</f>
        <v>156.08500000000001</v>
      </c>
    </row>
    <row r="224" spans="1:16" ht="14" hidden="1" x14ac:dyDescent="0.15">
      <c r="A224" s="5">
        <v>25</v>
      </c>
      <c r="B224" s="8"/>
      <c r="C224" s="246">
        <f>IF('INGRESO DE DATOS'!$G$21="Guayaquil/Santa Elena",'Tablas Guayaquil'!C224,'Tablas Resto de Ecuador'!C224)</f>
        <v>237.79333333333332</v>
      </c>
      <c r="D224" s="246">
        <f>IF('INGRESO DE DATOS'!$G$21="Guayaquil/Santa Elena",'Tablas Guayaquil'!D224,'Tablas Resto de Ecuador'!D224)</f>
        <v>233.02333333333334</v>
      </c>
      <c r="E224" s="246">
        <f>IF('INGRESO DE DATOS'!$G$21="Guayaquil/Santa Elena",'Tablas Guayaquil'!E224,'Tablas Resto de Ecuador'!E224)</f>
        <v>219.24333333333334</v>
      </c>
      <c r="F224" s="246">
        <f>IF('INGRESO DE DATOS'!$G$21="Guayaquil/Santa Elena",'Tablas Guayaquil'!F224,'Tablas Resto de Ecuador'!F224)</f>
        <v>200.60499999999999</v>
      </c>
      <c r="G224" s="246">
        <f>IF('INGRESO DE DATOS'!$G$21="Guayaquil/Santa Elena",'Tablas Guayaquil'!G224,'Tablas Resto de Ecuador'!G224)</f>
        <v>159.79499999999999</v>
      </c>
    </row>
    <row r="225" spans="1:7" ht="14" hidden="1" x14ac:dyDescent="0.15">
      <c r="A225" s="5">
        <v>26</v>
      </c>
      <c r="B225" s="8"/>
      <c r="C225" s="246">
        <f>IF('INGRESO DE DATOS'!$G$21="Guayaquil/Santa Elena",'Tablas Guayaquil'!C225,'Tablas Resto de Ecuador'!C225)</f>
        <v>241.68</v>
      </c>
      <c r="D225" s="246">
        <f>IF('INGRESO DE DATOS'!$G$21="Guayaquil/Santa Elena",'Tablas Guayaquil'!D225,'Tablas Resto de Ecuador'!D225)</f>
        <v>236.82166666666666</v>
      </c>
      <c r="E225" s="246">
        <f>IF('INGRESO DE DATOS'!$G$21="Guayaquil/Santa Elena",'Tablas Guayaquil'!E225,'Tablas Resto de Ecuador'!E225)</f>
        <v>223.21833333333333</v>
      </c>
      <c r="F225" s="246">
        <f>IF('INGRESO DE DATOS'!$G$21="Guayaquil/Santa Elena",'Tablas Guayaquil'!F225,'Tablas Resto de Ecuador'!F225)</f>
        <v>203.43166666666667</v>
      </c>
      <c r="G225" s="246">
        <f>IF('INGRESO DE DATOS'!$G$21="Guayaquil/Santa Elena",'Tablas Guayaquil'!G225,'Tablas Resto de Ecuador'!G225)</f>
        <v>162.44499999999999</v>
      </c>
    </row>
    <row r="226" spans="1:7" ht="14" hidden="1" x14ac:dyDescent="0.15">
      <c r="A226" s="5">
        <v>27</v>
      </c>
      <c r="B226" s="8"/>
      <c r="C226" s="246">
        <f>IF('INGRESO DE DATOS'!$G$21="Guayaquil/Santa Elena",'Tablas Guayaquil'!C226,'Tablas Resto de Ecuador'!C226)</f>
        <v>245.03666666666666</v>
      </c>
      <c r="D226" s="246">
        <f>IF('INGRESO DE DATOS'!$G$21="Guayaquil/Santa Elena",'Tablas Guayaquil'!D226,'Tablas Resto de Ecuador'!D226)</f>
        <v>240.35499999999999</v>
      </c>
      <c r="E226" s="246">
        <f>IF('INGRESO DE DATOS'!$G$21="Guayaquil/Santa Elena",'Tablas Guayaquil'!E226,'Tablas Resto de Ecuador'!E226)</f>
        <v>226.22166666666666</v>
      </c>
      <c r="F226" s="246">
        <f>IF('INGRESO DE DATOS'!$G$21="Guayaquil/Santa Elena",'Tablas Guayaquil'!F226,'Tablas Resto de Ecuador'!F226)</f>
        <v>206.7</v>
      </c>
      <c r="G226" s="246">
        <f>IF('INGRESO DE DATOS'!$G$21="Guayaquil/Santa Elena",'Tablas Guayaquil'!G226,'Tablas Resto de Ecuador'!G226)</f>
        <v>165.625</v>
      </c>
    </row>
    <row r="227" spans="1:7" ht="14" hidden="1" x14ac:dyDescent="0.15">
      <c r="A227" s="5">
        <v>28</v>
      </c>
      <c r="B227" s="8"/>
      <c r="C227" s="246">
        <f>IF('INGRESO DE DATOS'!$G$21="Guayaquil/Santa Elena",'Tablas Guayaquil'!C227,'Tablas Resto de Ecuador'!C227)</f>
        <v>249.63</v>
      </c>
      <c r="D227" s="246">
        <f>IF('INGRESO DE DATOS'!$G$21="Guayaquil/Santa Elena",'Tablas Guayaquil'!D227,'Tablas Resto de Ecuador'!D227)</f>
        <v>244.86</v>
      </c>
      <c r="E227" s="246">
        <f>IF('INGRESO DE DATOS'!$G$21="Guayaquil/Santa Elena",'Tablas Guayaquil'!E227,'Tablas Resto de Ecuador'!E227)</f>
        <v>230.72666666666666</v>
      </c>
      <c r="F227" s="246">
        <f>IF('INGRESO DE DATOS'!$G$21="Guayaquil/Santa Elena",'Tablas Guayaquil'!F227,'Tablas Resto de Ecuador'!F227)</f>
        <v>210.41</v>
      </c>
      <c r="G227" s="246">
        <f>IF('INGRESO DE DATOS'!$G$21="Guayaquil/Santa Elena",'Tablas Guayaquil'!G227,'Tablas Resto de Ecuador'!G227)</f>
        <v>169.68833333333333</v>
      </c>
    </row>
    <row r="228" spans="1:7" ht="14" hidden="1" x14ac:dyDescent="0.15">
      <c r="A228" s="5">
        <v>29</v>
      </c>
      <c r="B228" s="8"/>
      <c r="C228" s="246">
        <f>IF('INGRESO DE DATOS'!$G$21="Guayaquil/Santa Elena",'Tablas Guayaquil'!C228,'Tablas Resto de Ecuador'!C228)</f>
        <v>254.13499999999999</v>
      </c>
      <c r="D228" s="246">
        <f>IF('INGRESO DE DATOS'!$G$21="Guayaquil/Santa Elena",'Tablas Guayaquil'!D228,'Tablas Resto de Ecuador'!D228)</f>
        <v>249.1</v>
      </c>
      <c r="E228" s="246">
        <f>IF('INGRESO DE DATOS'!$G$21="Guayaquil/Santa Elena",'Tablas Guayaquil'!E228,'Tablas Resto de Ecuador'!E228)</f>
        <v>234.70166666666665</v>
      </c>
      <c r="F228" s="246">
        <f>IF('INGRESO DE DATOS'!$G$21="Guayaquil/Santa Elena",'Tablas Guayaquil'!F228,'Tablas Resto de Ecuador'!F228)</f>
        <v>213.85499999999999</v>
      </c>
      <c r="G228" s="246">
        <f>IF('INGRESO DE DATOS'!$G$21="Guayaquil/Santa Elena",'Tablas Guayaquil'!G228,'Tablas Resto de Ecuador'!G228)</f>
        <v>174.01666666666668</v>
      </c>
    </row>
    <row r="229" spans="1:7" ht="14" hidden="1" x14ac:dyDescent="0.15">
      <c r="A229" s="5">
        <v>30</v>
      </c>
      <c r="B229" s="8"/>
      <c r="C229" s="246">
        <f>IF('INGRESO DE DATOS'!$G$21="Guayaquil/Santa Elena",'Tablas Guayaquil'!C229,'Tablas Resto de Ecuador'!C229)</f>
        <v>258.72833333333335</v>
      </c>
      <c r="D229" s="246">
        <f>IF('INGRESO DE DATOS'!$G$21="Guayaquil/Santa Elena",'Tablas Guayaquil'!D229,'Tablas Resto de Ecuador'!D229)</f>
        <v>253.34</v>
      </c>
      <c r="E229" s="246">
        <f>IF('INGRESO DE DATOS'!$G$21="Guayaquil/Santa Elena",'Tablas Guayaquil'!E229,'Tablas Resto de Ecuador'!E229)</f>
        <v>238.76499999999999</v>
      </c>
      <c r="F229" s="246">
        <f>IF('INGRESO DE DATOS'!$G$21="Guayaquil/Santa Elena",'Tablas Guayaquil'!F229,'Tablas Resto de Ecuador'!F229)</f>
        <v>217.91833333333332</v>
      </c>
      <c r="G229" s="246">
        <f>IF('INGRESO DE DATOS'!$G$21="Guayaquil/Santa Elena",'Tablas Guayaquil'!G229,'Tablas Resto de Ecuador'!G229)</f>
        <v>177.72666666666666</v>
      </c>
    </row>
    <row r="230" spans="1:7" ht="14" hidden="1" x14ac:dyDescent="0.15">
      <c r="A230" s="5">
        <v>31</v>
      </c>
      <c r="B230" s="8"/>
      <c r="C230" s="246">
        <f>IF('INGRESO DE DATOS'!$G$21="Guayaquil/Santa Elena",'Tablas Guayaquil'!C230,'Tablas Resto de Ecuador'!C230)</f>
        <v>262.88</v>
      </c>
      <c r="D230" s="246">
        <f>IF('INGRESO DE DATOS'!$G$21="Guayaquil/Santa Elena",'Tablas Guayaquil'!D230,'Tablas Resto de Ecuador'!D230)</f>
        <v>257.49166666666667</v>
      </c>
      <c r="E230" s="246">
        <f>IF('INGRESO DE DATOS'!$G$21="Guayaquil/Santa Elena",'Tablas Guayaquil'!E230,'Tablas Resto de Ecuador'!E230)</f>
        <v>242.56333333333333</v>
      </c>
      <c r="F230" s="246">
        <f>IF('INGRESO DE DATOS'!$G$21="Guayaquil/Santa Elena",'Tablas Guayaquil'!F230,'Tablas Resto de Ecuador'!F230)</f>
        <v>221.36333333333334</v>
      </c>
      <c r="G230" s="246">
        <f>IF('INGRESO DE DATOS'!$G$21="Guayaquil/Santa Elena",'Tablas Guayaquil'!G230,'Tablas Resto de Ecuador'!G230)</f>
        <v>181.70166666666665</v>
      </c>
    </row>
    <row r="231" spans="1:7" ht="14" hidden="1" x14ac:dyDescent="0.15">
      <c r="A231" s="5">
        <v>32</v>
      </c>
      <c r="B231" s="8"/>
      <c r="C231" s="246">
        <f>IF('INGRESO DE DATOS'!$G$21="Guayaquil/Santa Elena",'Tablas Guayaquil'!C231,'Tablas Resto de Ecuador'!C231)</f>
        <v>267.47333333333336</v>
      </c>
      <c r="D231" s="246">
        <f>IF('INGRESO DE DATOS'!$G$21="Guayaquil/Santa Elena",'Tablas Guayaquil'!D231,'Tablas Resto de Ecuador'!D231)</f>
        <v>261.90833333333336</v>
      </c>
      <c r="E231" s="246">
        <f>IF('INGRESO DE DATOS'!$G$21="Guayaquil/Santa Elena",'Tablas Guayaquil'!E231,'Tablas Resto de Ecuador'!E231)</f>
        <v>247.06833333333333</v>
      </c>
      <c r="F231" s="246">
        <f>IF('INGRESO DE DATOS'!$G$21="Guayaquil/Santa Elena",'Tablas Guayaquil'!F231,'Tablas Resto de Ecuador'!F231)</f>
        <v>225.16166666666666</v>
      </c>
      <c r="G231" s="246">
        <f>IF('INGRESO DE DATOS'!$G$21="Guayaquil/Santa Elena",'Tablas Guayaquil'!G231,'Tablas Resto de Ecuador'!G231)</f>
        <v>185.41166666666666</v>
      </c>
    </row>
    <row r="232" spans="1:7" ht="14" hidden="1" x14ac:dyDescent="0.15">
      <c r="A232" s="5">
        <v>33</v>
      </c>
      <c r="B232" s="8"/>
      <c r="C232" s="246">
        <f>IF('INGRESO DE DATOS'!$G$21="Guayaquil/Santa Elena",'Tablas Guayaquil'!C232,'Tablas Resto de Ecuador'!C232)</f>
        <v>274.62833333333333</v>
      </c>
      <c r="D232" s="246">
        <f>IF('INGRESO DE DATOS'!$G$21="Guayaquil/Santa Elena",'Tablas Guayaquil'!D232,'Tablas Resto de Ecuador'!D232)</f>
        <v>269.06333333333333</v>
      </c>
      <c r="E232" s="246">
        <f>IF('INGRESO DE DATOS'!$G$21="Guayaquil/Santa Elena",'Tablas Guayaquil'!E232,'Tablas Resto de Ecuador'!E232)</f>
        <v>253.69333333333333</v>
      </c>
      <c r="F232" s="246">
        <f>IF('INGRESO DE DATOS'!$G$21="Guayaquil/Santa Elena",'Tablas Guayaquil'!F232,'Tablas Resto de Ecuador'!F232)</f>
        <v>230.99166666666667</v>
      </c>
      <c r="G232" s="246">
        <f>IF('INGRESO DE DATOS'!$G$21="Guayaquil/Santa Elena",'Tablas Guayaquil'!G232,'Tablas Resto de Ecuador'!G232)</f>
        <v>191.24166666666667</v>
      </c>
    </row>
    <row r="233" spans="1:7" ht="14" hidden="1" x14ac:dyDescent="0.15">
      <c r="A233" s="5">
        <v>34</v>
      </c>
      <c r="B233" s="8"/>
      <c r="C233" s="246">
        <f>IF('INGRESO DE DATOS'!$G$21="Guayaquil/Santa Elena",'Tablas Guayaquil'!C233,'Tablas Resto de Ecuador'!C233)</f>
        <v>281.95999999999998</v>
      </c>
      <c r="D233" s="246">
        <f>IF('INGRESO DE DATOS'!$G$21="Guayaquil/Santa Elena",'Tablas Guayaquil'!D233,'Tablas Resto de Ecuador'!D233)</f>
        <v>276.39499999999998</v>
      </c>
      <c r="E233" s="246">
        <f>IF('INGRESO DE DATOS'!$G$21="Guayaquil/Santa Elena",'Tablas Guayaquil'!E233,'Tablas Resto de Ecuador'!E233)</f>
        <v>260.31833333333333</v>
      </c>
      <c r="F233" s="246">
        <f>IF('INGRESO DE DATOS'!$G$21="Guayaquil/Santa Elena",'Tablas Guayaquil'!F233,'Tablas Resto de Ecuador'!F233)</f>
        <v>237.44</v>
      </c>
      <c r="G233" s="246">
        <f>IF('INGRESO DE DATOS'!$G$21="Guayaquil/Santa Elena",'Tablas Guayaquil'!G233,'Tablas Resto de Ecuador'!G233)</f>
        <v>196.80666666666667</v>
      </c>
    </row>
    <row r="234" spans="1:7" ht="14" hidden="1" x14ac:dyDescent="0.15">
      <c r="A234" s="5">
        <v>35</v>
      </c>
      <c r="B234" s="8"/>
      <c r="C234" s="246">
        <f>IF('INGRESO DE DATOS'!$G$21="Guayaquil/Santa Elena",'Tablas Guayaquil'!C234,'Tablas Resto de Ecuador'!C234)</f>
        <v>289.29166666666669</v>
      </c>
      <c r="D234" s="246">
        <f>IF('INGRESO DE DATOS'!$G$21="Guayaquil/Santa Elena",'Tablas Guayaquil'!D234,'Tablas Resto de Ecuador'!D234)</f>
        <v>283.55</v>
      </c>
      <c r="E234" s="246">
        <f>IF('INGRESO DE DATOS'!$G$21="Guayaquil/Santa Elena",'Tablas Guayaquil'!E234,'Tablas Resto de Ecuador'!E234)</f>
        <v>267.38499999999999</v>
      </c>
      <c r="F234" s="246">
        <f>IF('INGRESO DE DATOS'!$G$21="Guayaquil/Santa Elena",'Tablas Guayaquil'!F234,'Tablas Resto de Ecuador'!F234)</f>
        <v>243.62333333333333</v>
      </c>
      <c r="G234" s="246">
        <f>IF('INGRESO DE DATOS'!$G$21="Guayaquil/Santa Elena",'Tablas Guayaquil'!G234,'Tablas Resto de Ecuador'!G234)</f>
        <v>202.28333333333333</v>
      </c>
    </row>
    <row r="235" spans="1:7" ht="14" hidden="1" x14ac:dyDescent="0.15">
      <c r="A235" s="5">
        <v>36</v>
      </c>
      <c r="B235" s="8"/>
      <c r="C235" s="246">
        <f>IF('INGRESO DE DATOS'!$G$21="Guayaquil/Santa Elena",'Tablas Guayaquil'!C235,'Tablas Resto de Ecuador'!C235)</f>
        <v>296.44666666666666</v>
      </c>
      <c r="D235" s="246">
        <f>IF('INGRESO DE DATOS'!$G$21="Guayaquil/Santa Elena",'Tablas Guayaquil'!D235,'Tablas Resto de Ecuador'!D235)</f>
        <v>290.70499999999998</v>
      </c>
      <c r="E235" s="246">
        <f>IF('INGRESO DE DATOS'!$G$21="Guayaquil/Santa Elena",'Tablas Guayaquil'!E235,'Tablas Resto de Ecuador'!E235)</f>
        <v>274.01</v>
      </c>
      <c r="F235" s="246">
        <f>IF('INGRESO DE DATOS'!$G$21="Guayaquil/Santa Elena",'Tablas Guayaquil'!F235,'Tablas Resto de Ecuador'!F235)</f>
        <v>249.63</v>
      </c>
      <c r="G235" s="246">
        <f>IF('INGRESO DE DATOS'!$G$21="Guayaquil/Santa Elena",'Tablas Guayaquil'!G235,'Tablas Resto de Ecuador'!G235)</f>
        <v>208.37833333333333</v>
      </c>
    </row>
    <row r="236" spans="1:7" ht="14" hidden="1" x14ac:dyDescent="0.15">
      <c r="A236" s="5">
        <v>37</v>
      </c>
      <c r="B236" s="8"/>
      <c r="C236" s="246">
        <f>IF('INGRESO DE DATOS'!$G$21="Guayaquil/Santa Elena",'Tablas Guayaquil'!C236,'Tablas Resto de Ecuador'!C236)</f>
        <v>303.60166666666669</v>
      </c>
      <c r="D236" s="246">
        <f>IF('INGRESO DE DATOS'!$G$21="Guayaquil/Santa Elena",'Tablas Guayaquil'!D236,'Tablas Resto de Ecuador'!D236)</f>
        <v>297.86</v>
      </c>
      <c r="E236" s="246">
        <f>IF('INGRESO DE DATOS'!$G$21="Guayaquil/Santa Elena",'Tablas Guayaquil'!E236,'Tablas Resto de Ecuador'!E236)</f>
        <v>280.72333333333336</v>
      </c>
      <c r="F236" s="246">
        <f>IF('INGRESO DE DATOS'!$G$21="Guayaquil/Santa Elena",'Tablas Guayaquil'!F236,'Tablas Resto de Ecuador'!F236)</f>
        <v>256.16666666666669</v>
      </c>
      <c r="G236" s="246">
        <f>IF('INGRESO DE DATOS'!$G$21="Guayaquil/Santa Elena",'Tablas Guayaquil'!G236,'Tablas Resto de Ecuador'!G236)</f>
        <v>213.76666666666668</v>
      </c>
    </row>
    <row r="237" spans="1:7" ht="14" hidden="1" x14ac:dyDescent="0.15">
      <c r="A237" s="5">
        <v>38</v>
      </c>
      <c r="B237" s="8"/>
      <c r="C237" s="246">
        <f>IF('INGRESO DE DATOS'!$G$21="Guayaquil/Santa Elena",'Tablas Guayaquil'!C237,'Tablas Resto de Ecuador'!C237)</f>
        <v>311.19833333333332</v>
      </c>
      <c r="D237" s="246">
        <f>IF('INGRESO DE DATOS'!$G$21="Guayaquil/Santa Elena",'Tablas Guayaquil'!D237,'Tablas Resto de Ecuador'!D237)</f>
        <v>305.19166666666666</v>
      </c>
      <c r="E237" s="246">
        <f>IF('INGRESO DE DATOS'!$G$21="Guayaquil/Santa Elena",'Tablas Guayaquil'!E237,'Tablas Resto de Ecuador'!E237)</f>
        <v>287.79000000000002</v>
      </c>
      <c r="F237" s="246">
        <f>IF('INGRESO DE DATOS'!$G$21="Guayaquil/Santa Elena",'Tablas Guayaquil'!F237,'Tablas Resto de Ecuador'!F237)</f>
        <v>262.17333333333335</v>
      </c>
      <c r="G237" s="246">
        <f>IF('INGRESO DE DATOS'!$G$21="Guayaquil/Santa Elena",'Tablas Guayaquil'!G237,'Tablas Resto de Ecuador'!G237)</f>
        <v>219.95</v>
      </c>
    </row>
    <row r="238" spans="1:7" ht="14" hidden="1" x14ac:dyDescent="0.15">
      <c r="A238" s="5">
        <v>39</v>
      </c>
      <c r="B238" s="8"/>
      <c r="C238" s="246">
        <f>IF('INGRESO DE DATOS'!$G$21="Guayaquil/Santa Elena",'Tablas Guayaquil'!C238,'Tablas Resto de Ecuador'!C238)</f>
        <v>318.88333333333333</v>
      </c>
      <c r="D238" s="246">
        <f>IF('INGRESO DE DATOS'!$G$21="Guayaquil/Santa Elena",'Tablas Guayaquil'!D238,'Tablas Resto de Ecuador'!D238)</f>
        <v>312.25833333333333</v>
      </c>
      <c r="E238" s="246">
        <f>IF('INGRESO DE DATOS'!$G$21="Guayaquil/Santa Elena",'Tablas Guayaquil'!E238,'Tablas Resto de Ecuador'!E238)</f>
        <v>294.41500000000002</v>
      </c>
      <c r="F238" s="246">
        <f>IF('INGRESO DE DATOS'!$G$21="Guayaquil/Santa Elena",'Tablas Guayaquil'!F238,'Tablas Resto de Ecuador'!F238)</f>
        <v>268.70999999999998</v>
      </c>
      <c r="G238" s="246">
        <f>IF('INGRESO DE DATOS'!$G$21="Guayaquil/Santa Elena",'Tablas Guayaquil'!G238,'Tablas Resto de Ecuador'!G238)</f>
        <v>225.78</v>
      </c>
    </row>
    <row r="239" spans="1:7" ht="14" hidden="1" x14ac:dyDescent="0.15">
      <c r="A239" s="5">
        <v>40</v>
      </c>
      <c r="B239" s="8"/>
      <c r="C239" s="246">
        <f>IF('INGRESO DE DATOS'!$G$21="Guayaquil/Santa Elena",'Tablas Guayaquil'!C239,'Tablas Resto de Ecuador'!C239)</f>
        <v>326.39166666666665</v>
      </c>
      <c r="D239" s="246">
        <f>IF('INGRESO DE DATOS'!$G$21="Guayaquil/Santa Elena",'Tablas Guayaquil'!D239,'Tablas Resto de Ecuador'!D239)</f>
        <v>319.76666666666665</v>
      </c>
      <c r="E239" s="246">
        <f>IF('INGRESO DE DATOS'!$G$21="Guayaquil/Santa Elena",'Tablas Guayaquil'!E239,'Tablas Resto de Ecuador'!E239)</f>
        <v>301.39333333333332</v>
      </c>
      <c r="F239" s="246">
        <f>IF('INGRESO DE DATOS'!$G$21="Guayaquil/Santa Elena",'Tablas Guayaquil'!F239,'Tablas Resto de Ecuador'!F239)</f>
        <v>274.62833333333333</v>
      </c>
      <c r="G239" s="246">
        <f>IF('INGRESO DE DATOS'!$G$21="Guayaquil/Santa Elena",'Tablas Guayaquil'!G239,'Tablas Resto de Ecuador'!G239)</f>
        <v>232.05166666666668</v>
      </c>
    </row>
    <row r="240" spans="1:7" ht="14" hidden="1" x14ac:dyDescent="0.15">
      <c r="A240" s="5">
        <v>41</v>
      </c>
      <c r="B240" s="8"/>
      <c r="C240" s="246">
        <f>IF('INGRESO DE DATOS'!$G$21="Guayaquil/Santa Elena",'Tablas Guayaquil'!C240,'Tablas Resto de Ecuador'!C240)</f>
        <v>333.98833333333334</v>
      </c>
      <c r="D240" s="246">
        <f>IF('INGRESO DE DATOS'!$G$21="Guayaquil/Santa Elena",'Tablas Guayaquil'!D240,'Tablas Resto de Ecuador'!D240)</f>
        <v>327.27499999999998</v>
      </c>
      <c r="E240" s="246">
        <f>IF('INGRESO DE DATOS'!$G$21="Guayaquil/Santa Elena",'Tablas Guayaquil'!E240,'Tablas Resto de Ecuador'!E240)</f>
        <v>308.28333333333336</v>
      </c>
      <c r="F240" s="246">
        <f>IF('INGRESO DE DATOS'!$G$21="Guayaquil/Santa Elena",'Tablas Guayaquil'!F240,'Tablas Resto de Ecuador'!F240)</f>
        <v>280.98833333333334</v>
      </c>
      <c r="G240" s="246">
        <f>IF('INGRESO DE DATOS'!$G$21="Guayaquil/Santa Elena",'Tablas Guayaquil'!G240,'Tablas Resto de Ecuador'!G240)</f>
        <v>237.88166666666666</v>
      </c>
    </row>
    <row r="241" spans="1:7" ht="14" hidden="1" x14ac:dyDescent="0.15">
      <c r="A241" s="5">
        <v>42</v>
      </c>
      <c r="B241" s="8"/>
      <c r="C241" s="246">
        <f>IF('INGRESO DE DATOS'!$G$21="Guayaquil/Santa Elena",'Tablas Guayaquil'!C241,'Tablas Resto de Ecuador'!C241)</f>
        <v>341.32</v>
      </c>
      <c r="D241" s="246">
        <f>IF('INGRESO DE DATOS'!$G$21="Guayaquil/Santa Elena",'Tablas Guayaquil'!D241,'Tablas Resto de Ecuador'!D241)</f>
        <v>334.43</v>
      </c>
      <c r="E241" s="246">
        <f>IF('INGRESO DE DATOS'!$G$21="Guayaquil/Santa Elena",'Tablas Guayaquil'!E241,'Tablas Resto de Ecuador'!E241)</f>
        <v>315.17333333333335</v>
      </c>
      <c r="F241" s="246">
        <f>IF('INGRESO DE DATOS'!$G$21="Guayaquil/Santa Elena",'Tablas Guayaquil'!F241,'Tablas Resto de Ecuador'!F241)</f>
        <v>287.08333333333331</v>
      </c>
      <c r="G241" s="246">
        <f>IF('INGRESO DE DATOS'!$G$21="Guayaquil/Santa Elena",'Tablas Guayaquil'!G241,'Tablas Resto de Ecuador'!G241)</f>
        <v>244.50666666666666</v>
      </c>
    </row>
    <row r="242" spans="1:7" ht="14" hidden="1" x14ac:dyDescent="0.15">
      <c r="A242" s="5">
        <v>43</v>
      </c>
      <c r="B242" s="8"/>
      <c r="C242" s="246">
        <f>IF('INGRESO DE DATOS'!$G$21="Guayaquil/Santa Elena",'Tablas Guayaquil'!C242,'Tablas Resto de Ecuador'!C242)</f>
        <v>354.74666666666667</v>
      </c>
      <c r="D242" s="246">
        <f>IF('INGRESO DE DATOS'!$G$21="Guayaquil/Santa Elena",'Tablas Guayaquil'!D242,'Tablas Resto de Ecuador'!D242)</f>
        <v>347.68</v>
      </c>
      <c r="E242" s="246">
        <f>IF('INGRESO DE DATOS'!$G$21="Guayaquil/Santa Elena",'Tablas Guayaquil'!E242,'Tablas Resto de Ecuador'!E242)</f>
        <v>327.54000000000002</v>
      </c>
      <c r="F242" s="246">
        <f>IF('INGRESO DE DATOS'!$G$21="Guayaquil/Santa Elena",'Tablas Guayaquil'!F242,'Tablas Resto de Ecuador'!F242)</f>
        <v>298.92</v>
      </c>
      <c r="G242" s="246">
        <f>IF('INGRESO DE DATOS'!$G$21="Guayaquil/Santa Elena",'Tablas Guayaquil'!G242,'Tablas Resto de Ecuador'!G242)</f>
        <v>254.57666666666665</v>
      </c>
    </row>
    <row r="243" spans="1:7" ht="14" hidden="1" x14ac:dyDescent="0.15">
      <c r="A243" s="5">
        <v>44</v>
      </c>
      <c r="B243" s="8"/>
      <c r="C243" s="246">
        <f>IF('INGRESO DE DATOS'!$G$21="Guayaquil/Santa Elena",'Tablas Guayaquil'!C243,'Tablas Resto de Ecuador'!C243)</f>
        <v>368.43833333333333</v>
      </c>
      <c r="D243" s="246">
        <f>IF('INGRESO DE DATOS'!$G$21="Guayaquil/Santa Elena",'Tablas Guayaquil'!D243,'Tablas Resto de Ecuador'!D243)</f>
        <v>361.01833333333332</v>
      </c>
      <c r="E243" s="246">
        <f>IF('INGRESO DE DATOS'!$G$21="Guayaquil/Santa Elena",'Tablas Guayaquil'!E243,'Tablas Resto de Ecuador'!E243)</f>
        <v>340.08333333333331</v>
      </c>
      <c r="F243" s="246">
        <f>IF('INGRESO DE DATOS'!$G$21="Guayaquil/Santa Elena",'Tablas Guayaquil'!F243,'Tablas Resto de Ecuador'!F243)</f>
        <v>310.315</v>
      </c>
      <c r="G243" s="246">
        <f>IF('INGRESO DE DATOS'!$G$21="Guayaquil/Santa Elena",'Tablas Guayaquil'!G243,'Tablas Resto de Ecuador'!G243)</f>
        <v>265.79500000000002</v>
      </c>
    </row>
    <row r="244" spans="1:7" ht="14" hidden="1" x14ac:dyDescent="0.15">
      <c r="A244" s="5">
        <v>45</v>
      </c>
      <c r="B244" s="8"/>
      <c r="C244" s="246">
        <f>IF('INGRESO DE DATOS'!$G$21="Guayaquil/Santa Elena",'Tablas Guayaquil'!C244,'Tablas Resto de Ecuador'!C244)</f>
        <v>382.39499999999998</v>
      </c>
      <c r="D244" s="246">
        <f>IF('INGRESO DE DATOS'!$G$21="Guayaquil/Santa Elena",'Tablas Guayaquil'!D244,'Tablas Resto de Ecuador'!D244)</f>
        <v>374.09166666666664</v>
      </c>
      <c r="E244" s="246">
        <f>IF('INGRESO DE DATOS'!$G$21="Guayaquil/Santa Elena",'Tablas Guayaquil'!E244,'Tablas Resto de Ecuador'!E244)</f>
        <v>352.62666666666667</v>
      </c>
      <c r="F244" s="246">
        <f>IF('INGRESO DE DATOS'!$G$21="Guayaquil/Santa Elena",'Tablas Guayaquil'!F244,'Tablas Resto de Ecuador'!F244)</f>
        <v>321.70999999999998</v>
      </c>
      <c r="G244" s="246">
        <f>IF('INGRESO DE DATOS'!$G$21="Guayaquil/Santa Elena",'Tablas Guayaquil'!G244,'Tablas Resto de Ecuador'!G244)</f>
        <v>276.48333333333335</v>
      </c>
    </row>
    <row r="245" spans="1:7" ht="14" hidden="1" x14ac:dyDescent="0.15">
      <c r="A245" s="5">
        <v>46</v>
      </c>
      <c r="B245" s="8"/>
      <c r="C245" s="246">
        <f>IF('INGRESO DE DATOS'!$G$21="Guayaquil/Santa Elena",'Tablas Guayaquil'!C245,'Tablas Resto de Ecuador'!C245)</f>
        <v>395.11500000000001</v>
      </c>
      <c r="D245" s="246">
        <f>IF('INGRESO DE DATOS'!$G$21="Guayaquil/Santa Elena",'Tablas Guayaquil'!D245,'Tablas Resto de Ecuador'!D245)</f>
        <v>387.78333333333336</v>
      </c>
      <c r="E245" s="246">
        <f>IF('INGRESO DE DATOS'!$G$21="Guayaquil/Santa Elena",'Tablas Guayaquil'!E245,'Tablas Resto de Ecuador'!E245)</f>
        <v>365.17</v>
      </c>
      <c r="F245" s="246">
        <f>IF('INGRESO DE DATOS'!$G$21="Guayaquil/Santa Elena",'Tablas Guayaquil'!F245,'Tablas Resto de Ecuador'!F245)</f>
        <v>333.19333333333333</v>
      </c>
      <c r="G245" s="246">
        <f>IF('INGRESO DE DATOS'!$G$21="Guayaquil/Santa Elena",'Tablas Guayaquil'!G245,'Tablas Resto de Ecuador'!G245)</f>
        <v>286.81833333333333</v>
      </c>
    </row>
    <row r="246" spans="1:7" ht="14" hidden="1" x14ac:dyDescent="0.15">
      <c r="A246" s="5">
        <v>47</v>
      </c>
      <c r="B246" s="8"/>
      <c r="C246" s="246">
        <f>IF('INGRESO DE DATOS'!$G$21="Guayaquil/Santa Elena",'Tablas Guayaquil'!C246,'Tablas Resto de Ecuador'!C246)</f>
        <v>409.07166666666666</v>
      </c>
      <c r="D246" s="246">
        <f>IF('INGRESO DE DATOS'!$G$21="Guayaquil/Santa Elena",'Tablas Guayaquil'!D246,'Tablas Resto de Ecuador'!D246)</f>
        <v>400.76833333333332</v>
      </c>
      <c r="E246" s="246">
        <f>IF('INGRESO DE DATOS'!$G$21="Guayaquil/Santa Elena",'Tablas Guayaquil'!E246,'Tablas Resto de Ecuador'!E246)</f>
        <v>377.89</v>
      </c>
      <c r="F246" s="246">
        <f>IF('INGRESO DE DATOS'!$G$21="Guayaquil/Santa Elena",'Tablas Guayaquil'!F246,'Tablas Resto de Ecuador'!F246)</f>
        <v>344.58833333333331</v>
      </c>
      <c r="G246" s="246">
        <f>IF('INGRESO DE DATOS'!$G$21="Guayaquil/Santa Elena",'Tablas Guayaquil'!G246,'Tablas Resto de Ecuador'!G246)</f>
        <v>297.86</v>
      </c>
    </row>
    <row r="247" spans="1:7" ht="14" hidden="1" x14ac:dyDescent="0.15">
      <c r="A247" s="5">
        <v>48</v>
      </c>
      <c r="B247" s="8"/>
      <c r="C247" s="246">
        <f>IF('INGRESO DE DATOS'!$G$21="Guayaquil/Santa Elena",'Tablas Guayaquil'!C247,'Tablas Resto de Ecuador'!C247)</f>
        <v>423.55833333333334</v>
      </c>
      <c r="D247" s="246">
        <f>IF('INGRESO DE DATOS'!$G$21="Guayaquil/Santa Elena",'Tablas Guayaquil'!D247,'Tablas Resto de Ecuador'!D247)</f>
        <v>414.81333333333333</v>
      </c>
      <c r="E247" s="246">
        <f>IF('INGRESO DE DATOS'!$G$21="Guayaquil/Santa Elena",'Tablas Guayaquil'!E247,'Tablas Resto de Ecuador'!E247)</f>
        <v>390.96333333333331</v>
      </c>
      <c r="F247" s="246">
        <f>IF('INGRESO DE DATOS'!$G$21="Guayaquil/Santa Elena",'Tablas Guayaquil'!F247,'Tablas Resto de Ecuador'!F247)</f>
        <v>356.69</v>
      </c>
      <c r="G247" s="246">
        <f>IF('INGRESO DE DATOS'!$G$21="Guayaquil/Santa Elena",'Tablas Guayaquil'!G247,'Tablas Resto de Ecuador'!G247)</f>
        <v>308.63666666666666</v>
      </c>
    </row>
    <row r="248" spans="1:7" ht="14" hidden="1" x14ac:dyDescent="0.15">
      <c r="A248" s="5">
        <v>49</v>
      </c>
      <c r="B248" s="8"/>
      <c r="C248" s="246">
        <f>IF('INGRESO DE DATOS'!$G$21="Guayaquil/Santa Elena",'Tablas Guayaquil'!C248,'Tablas Resto de Ecuador'!C248)</f>
        <v>437.69166666666666</v>
      </c>
      <c r="D248" s="246">
        <f>IF('INGRESO DE DATOS'!$G$21="Guayaquil/Santa Elena",'Tablas Guayaquil'!D248,'Tablas Resto de Ecuador'!D248)</f>
        <v>429.03500000000003</v>
      </c>
      <c r="E248" s="246">
        <f>IF('INGRESO DE DATOS'!$G$21="Guayaquil/Santa Elena",'Tablas Guayaquil'!E248,'Tablas Resto de Ecuador'!E248)</f>
        <v>404.21333333333331</v>
      </c>
      <c r="F248" s="246">
        <f>IF('INGRESO DE DATOS'!$G$21="Guayaquil/Santa Elena",'Tablas Guayaquil'!F248,'Tablas Resto de Ecuador'!F248)</f>
        <v>368.52666666666664</v>
      </c>
      <c r="G248" s="246">
        <f>IF('INGRESO DE DATOS'!$G$21="Guayaquil/Santa Elena",'Tablas Guayaquil'!G248,'Tablas Resto de Ecuador'!G248)</f>
        <v>320.20833333333331</v>
      </c>
    </row>
    <row r="249" spans="1:7" ht="14" hidden="1" x14ac:dyDescent="0.15">
      <c r="A249" s="5">
        <v>50</v>
      </c>
      <c r="B249" s="8"/>
      <c r="C249" s="246">
        <f>IF('INGRESO DE DATOS'!$G$21="Guayaquil/Santa Elena",'Tablas Guayaquil'!C249,'Tablas Resto de Ecuador'!C249)</f>
        <v>451.91333333333336</v>
      </c>
      <c r="D249" s="246">
        <f>IF('INGRESO DE DATOS'!$G$21="Guayaquil/Santa Elena",'Tablas Guayaquil'!D249,'Tablas Resto de Ecuador'!D249)</f>
        <v>443.25666666666666</v>
      </c>
      <c r="E249" s="246">
        <f>IF('INGRESO DE DATOS'!$G$21="Guayaquil/Santa Elena",'Tablas Guayaquil'!E249,'Tablas Resto de Ecuador'!E249)</f>
        <v>417.55166666666668</v>
      </c>
      <c r="F249" s="246">
        <f>IF('INGRESO DE DATOS'!$G$21="Guayaquil/Santa Elena",'Tablas Guayaquil'!F249,'Tablas Resto de Ecuador'!F249)</f>
        <v>380.71666666666664</v>
      </c>
      <c r="G249" s="246">
        <f>IF('INGRESO DE DATOS'!$G$21="Guayaquil/Santa Elena",'Tablas Guayaquil'!G249,'Tablas Resto de Ecuador'!G249)</f>
        <v>331.51499999999999</v>
      </c>
    </row>
    <row r="250" spans="1:7" ht="14" hidden="1" x14ac:dyDescent="0.15">
      <c r="A250" s="5">
        <v>51</v>
      </c>
      <c r="B250" s="8"/>
      <c r="C250" s="246">
        <f>IF('INGRESO DE DATOS'!$G$21="Guayaquil/Santa Elena",'Tablas Guayaquil'!C250,'Tablas Resto de Ecuador'!C250)</f>
        <v>466.13499999999999</v>
      </c>
      <c r="D250" s="246">
        <f>IF('INGRESO DE DATOS'!$G$21="Guayaquil/Santa Elena",'Tablas Guayaquil'!D250,'Tablas Resto de Ecuador'!D250)</f>
        <v>457.30166666666668</v>
      </c>
      <c r="E250" s="246">
        <f>IF('INGRESO DE DATOS'!$G$21="Guayaquil/Santa Elena",'Tablas Guayaquil'!E250,'Tablas Resto de Ecuador'!E250)</f>
        <v>430.71333333333331</v>
      </c>
      <c r="F250" s="246">
        <f>IF('INGRESO DE DATOS'!$G$21="Guayaquil/Santa Elena",'Tablas Guayaquil'!F250,'Tablas Resto de Ecuador'!F250)</f>
        <v>392.90666666666664</v>
      </c>
      <c r="G250" s="246">
        <f>IF('INGRESO DE DATOS'!$G$21="Guayaquil/Santa Elena",'Tablas Guayaquil'!G250,'Tablas Resto de Ecuador'!G250)</f>
        <v>342.73333333333335</v>
      </c>
    </row>
    <row r="251" spans="1:7" ht="14" hidden="1" x14ac:dyDescent="0.15">
      <c r="A251" s="5">
        <v>52</v>
      </c>
      <c r="B251" s="8"/>
      <c r="C251" s="246">
        <f>IF('INGRESO DE DATOS'!$G$21="Guayaquil/Santa Elena",'Tablas Guayaquil'!C251,'Tablas Resto de Ecuador'!C251)</f>
        <v>480.62166666666667</v>
      </c>
      <c r="D251" s="246">
        <f>IF('INGRESO DE DATOS'!$G$21="Guayaquil/Santa Elena",'Tablas Guayaquil'!D251,'Tablas Resto de Ecuador'!D251)</f>
        <v>470.90499999999997</v>
      </c>
      <c r="E251" s="246">
        <f>IF('INGRESO DE DATOS'!$G$21="Guayaquil/Santa Elena",'Tablas Guayaquil'!E251,'Tablas Resto de Ecuador'!E251)</f>
        <v>444.05166666666668</v>
      </c>
      <c r="F251" s="246">
        <f>IF('INGRESO DE DATOS'!$G$21="Guayaquil/Santa Elena",'Tablas Guayaquil'!F251,'Tablas Resto de Ecuador'!F251)</f>
        <v>405.00833333333333</v>
      </c>
      <c r="G251" s="246">
        <f>IF('INGRESO DE DATOS'!$G$21="Guayaquil/Santa Elena",'Tablas Guayaquil'!G251,'Tablas Resto de Ecuador'!G251)</f>
        <v>353.95166666666665</v>
      </c>
    </row>
    <row r="252" spans="1:7" ht="14" hidden="1" x14ac:dyDescent="0.15">
      <c r="A252" s="5">
        <v>53</v>
      </c>
      <c r="B252" s="8"/>
      <c r="C252" s="246">
        <f>IF('INGRESO DE DATOS'!$G$21="Guayaquil/Santa Elena",'Tablas Guayaquil'!C252,'Tablas Resto de Ecuador'!C252)</f>
        <v>497.58166666666665</v>
      </c>
      <c r="D252" s="246">
        <f>IF('INGRESO DE DATOS'!$G$21="Guayaquil/Santa Elena",'Tablas Guayaquil'!D252,'Tablas Resto de Ecuador'!D252)</f>
        <v>487.95333333333332</v>
      </c>
      <c r="E252" s="246">
        <f>IF('INGRESO DE DATOS'!$G$21="Guayaquil/Santa Elena",'Tablas Guayaquil'!E252,'Tablas Resto de Ecuador'!E252)</f>
        <v>459.77499999999998</v>
      </c>
      <c r="F252" s="246">
        <f>IF('INGRESO DE DATOS'!$G$21="Guayaquil/Santa Elena",'Tablas Guayaquil'!F252,'Tablas Resto de Ecuador'!F252)</f>
        <v>419.14166666666665</v>
      </c>
      <c r="G252" s="246">
        <f>IF('INGRESO DE DATOS'!$G$21="Guayaquil/Santa Elena",'Tablas Guayaquil'!G252,'Tablas Resto de Ecuador'!G252)</f>
        <v>367.99666666666667</v>
      </c>
    </row>
    <row r="253" spans="1:7" ht="14" hidden="1" x14ac:dyDescent="0.15">
      <c r="A253" s="5">
        <v>54</v>
      </c>
      <c r="B253" s="8"/>
      <c r="C253" s="246">
        <f>IF('INGRESO DE DATOS'!$G$21="Guayaquil/Santa Elena",'Tablas Guayaquil'!C253,'Tablas Resto de Ecuador'!C253)</f>
        <v>514.63</v>
      </c>
      <c r="D253" s="246">
        <f>IF('INGRESO DE DATOS'!$G$21="Guayaquil/Santa Elena",'Tablas Guayaquil'!D253,'Tablas Resto de Ecuador'!D253)</f>
        <v>504.64833333333331</v>
      </c>
      <c r="E253" s="246">
        <f>IF('INGRESO DE DATOS'!$G$21="Guayaquil/Santa Elena",'Tablas Guayaquil'!E253,'Tablas Resto de Ecuador'!E253)</f>
        <v>475.49833333333333</v>
      </c>
      <c r="F253" s="246">
        <f>IF('INGRESO DE DATOS'!$G$21="Guayaquil/Santa Elena",'Tablas Guayaquil'!F253,'Tablas Resto de Ecuador'!F253)</f>
        <v>433.71666666666664</v>
      </c>
      <c r="G253" s="246">
        <f>IF('INGRESO DE DATOS'!$G$21="Guayaquil/Santa Elena",'Tablas Guayaquil'!G253,'Tablas Resto de Ecuador'!G253)</f>
        <v>381.33499999999998</v>
      </c>
    </row>
    <row r="254" spans="1:7" ht="14" hidden="1" x14ac:dyDescent="0.15">
      <c r="A254" s="5">
        <v>55</v>
      </c>
      <c r="B254" s="8"/>
      <c r="C254" s="246">
        <f>IF('INGRESO DE DATOS'!$G$21="Guayaquil/Santa Elena",'Tablas Guayaquil'!C254,'Tablas Resto de Ecuador'!C254)</f>
        <v>531.4133333333333</v>
      </c>
      <c r="D254" s="246">
        <f>IF('INGRESO DE DATOS'!$G$21="Guayaquil/Santa Elena",'Tablas Guayaquil'!D254,'Tablas Resto de Ecuador'!D254)</f>
        <v>521.255</v>
      </c>
      <c r="E254" s="246">
        <f>IF('INGRESO DE DATOS'!$G$21="Guayaquil/Santa Elena",'Tablas Guayaquil'!E254,'Tablas Resto de Ecuador'!E254)</f>
        <v>491.39833333333331</v>
      </c>
      <c r="F254" s="246">
        <f>IF('INGRESO DE DATOS'!$G$21="Guayaquil/Santa Elena",'Tablas Guayaquil'!F254,'Tablas Resto de Ecuador'!F254)</f>
        <v>448.02666666666664</v>
      </c>
      <c r="G254" s="246">
        <f>IF('INGRESO DE DATOS'!$G$21="Guayaquil/Santa Elena",'Tablas Guayaquil'!G254,'Tablas Resto de Ecuador'!G254)</f>
        <v>395.02666666666664</v>
      </c>
    </row>
    <row r="255" spans="1:7" ht="14" hidden="1" x14ac:dyDescent="0.15">
      <c r="A255" s="5">
        <v>56</v>
      </c>
      <c r="B255" s="8"/>
      <c r="C255" s="246">
        <f>IF('INGRESO DE DATOS'!$G$21="Guayaquil/Santa Elena",'Tablas Guayaquil'!C255,'Tablas Resto de Ecuador'!C255)</f>
        <v>548.72666666666669</v>
      </c>
      <c r="D255" s="246">
        <f>IF('INGRESO DE DATOS'!$G$21="Guayaquil/Santa Elena",'Tablas Guayaquil'!D255,'Tablas Resto de Ecuador'!D255)</f>
        <v>537.86166666666668</v>
      </c>
      <c r="E255" s="246">
        <f>IF('INGRESO DE DATOS'!$G$21="Guayaquil/Santa Elena",'Tablas Guayaquil'!E255,'Tablas Resto de Ecuador'!E255)</f>
        <v>507.03333333333336</v>
      </c>
      <c r="F255" s="246">
        <f>IF('INGRESO DE DATOS'!$G$21="Guayaquil/Santa Elena",'Tablas Guayaquil'!F255,'Tablas Resto de Ecuador'!F255)</f>
        <v>462.42500000000001</v>
      </c>
      <c r="G255" s="246">
        <f>IF('INGRESO DE DATOS'!$G$21="Guayaquil/Santa Elena",'Tablas Guayaquil'!G255,'Tablas Resto de Ecuador'!G255)</f>
        <v>408.80666666666667</v>
      </c>
    </row>
    <row r="256" spans="1:7" ht="14" hidden="1" x14ac:dyDescent="0.15">
      <c r="A256" s="5">
        <v>57</v>
      </c>
      <c r="B256" s="8"/>
      <c r="C256" s="246">
        <f>IF('INGRESO DE DATOS'!$G$21="Guayaquil/Santa Elena",'Tablas Guayaquil'!C256,'Tablas Resto de Ecuador'!C256)</f>
        <v>565.68666666666661</v>
      </c>
      <c r="D256" s="246">
        <f>IF('INGRESO DE DATOS'!$G$21="Guayaquil/Santa Elena",'Tablas Guayaquil'!D256,'Tablas Resto de Ecuador'!D256)</f>
        <v>554.55666666666662</v>
      </c>
      <c r="E256" s="246">
        <f>IF('INGRESO DE DATOS'!$G$21="Guayaquil/Santa Elena",'Tablas Guayaquil'!E256,'Tablas Resto de Ecuador'!E256)</f>
        <v>522.22666666666669</v>
      </c>
      <c r="F256" s="246">
        <f>IF('INGRESO DE DATOS'!$G$21="Guayaquil/Santa Elena",'Tablas Guayaquil'!F256,'Tablas Resto de Ecuador'!F256)</f>
        <v>476.11666666666667</v>
      </c>
      <c r="G256" s="246">
        <f>IF('INGRESO DE DATOS'!$G$21="Guayaquil/Santa Elena",'Tablas Guayaquil'!G256,'Tablas Resto de Ecuador'!G256)</f>
        <v>422.49833333333333</v>
      </c>
    </row>
    <row r="257" spans="1:7" ht="14" hidden="1" x14ac:dyDescent="0.15">
      <c r="A257" s="5">
        <v>58</v>
      </c>
      <c r="B257" s="8"/>
      <c r="C257" s="246">
        <f>IF('INGRESO DE DATOS'!$G$21="Guayaquil/Santa Elena",'Tablas Guayaquil'!C257,'Tablas Resto de Ecuador'!C257)</f>
        <v>585.20833333333337</v>
      </c>
      <c r="D257" s="246">
        <f>IF('INGRESO DE DATOS'!$G$21="Guayaquil/Santa Elena",'Tablas Guayaquil'!D257,'Tablas Resto de Ecuador'!D257)</f>
        <v>573.90166666666664</v>
      </c>
      <c r="E257" s="246">
        <f>IF('INGRESO DE DATOS'!$G$21="Guayaquil/Santa Elena",'Tablas Guayaquil'!E257,'Tablas Resto de Ecuador'!E257)</f>
        <v>538.745</v>
      </c>
      <c r="F257" s="246">
        <f>IF('INGRESO DE DATOS'!$G$21="Guayaquil/Santa Elena",'Tablas Guayaquil'!F257,'Tablas Resto de Ecuador'!F257)</f>
        <v>492.9</v>
      </c>
      <c r="G257" s="246">
        <f>IF('INGRESO DE DATOS'!$G$21="Guayaquil/Santa Elena",'Tablas Guayaquil'!G257,'Tablas Resto de Ecuador'!G257)</f>
        <v>440.34166666666664</v>
      </c>
    </row>
    <row r="258" spans="1:7" ht="14" hidden="1" x14ac:dyDescent="0.15">
      <c r="A258" s="5">
        <v>59</v>
      </c>
      <c r="B258" s="8"/>
      <c r="C258" s="246">
        <f>IF('INGRESO DE DATOS'!$G$21="Guayaquil/Santa Elena",'Tablas Guayaquil'!C258,'Tablas Resto de Ecuador'!C258)</f>
        <v>604.46500000000003</v>
      </c>
      <c r="D258" s="246">
        <f>IF('INGRESO DE DATOS'!$G$21="Guayaquil/Santa Elena",'Tablas Guayaquil'!D258,'Tablas Resto de Ecuador'!D258)</f>
        <v>592.62833333333333</v>
      </c>
      <c r="E258" s="246">
        <f>IF('INGRESO DE DATOS'!$G$21="Guayaquil/Santa Elena",'Tablas Guayaquil'!E258,'Tablas Resto de Ecuador'!E258)</f>
        <v>555.35166666666669</v>
      </c>
      <c r="F258" s="246">
        <f>IF('INGRESO DE DATOS'!$G$21="Guayaquil/Santa Elena",'Tablas Guayaquil'!F258,'Tablas Resto de Ecuador'!F258)</f>
        <v>509.33</v>
      </c>
      <c r="G258" s="246">
        <f>IF('INGRESO DE DATOS'!$G$21="Guayaquil/Santa Elena",'Tablas Guayaquil'!G258,'Tablas Resto de Ecuador'!G258)</f>
        <v>458.27333333333331</v>
      </c>
    </row>
    <row r="259" spans="1:7" ht="14" hidden="1" x14ac:dyDescent="0.15">
      <c r="A259" s="5">
        <v>60</v>
      </c>
      <c r="B259" s="8"/>
      <c r="C259" s="246">
        <f>IF('INGRESO DE DATOS'!$G$21="Guayaquil/Santa Elena",'Tablas Guayaquil'!C259,'Tablas Resto de Ecuador'!C259)</f>
        <v>624.42833333333328</v>
      </c>
      <c r="D259" s="246">
        <f>IF('INGRESO DE DATOS'!$G$21="Guayaquil/Santa Elena",'Tablas Guayaquil'!D259,'Tablas Resto de Ecuador'!D259)</f>
        <v>611.44333333333338</v>
      </c>
      <c r="E259" s="246">
        <f>IF('INGRESO DE DATOS'!$G$21="Guayaquil/Santa Elena",'Tablas Guayaquil'!E259,'Tablas Resto de Ecuador'!E259)</f>
        <v>571.69333333333338</v>
      </c>
      <c r="F259" s="246">
        <f>IF('INGRESO DE DATOS'!$G$21="Guayaquil/Santa Elena",'Tablas Guayaquil'!F259,'Tablas Resto de Ecuador'!F259)</f>
        <v>525.93666666666661</v>
      </c>
      <c r="G259" s="246">
        <f>IF('INGRESO DE DATOS'!$G$21="Guayaquil/Santa Elena",'Tablas Guayaquil'!G259,'Tablas Resto de Ecuador'!G259)</f>
        <v>476.11666666666667</v>
      </c>
    </row>
    <row r="260" spans="1:7" ht="14" hidden="1" x14ac:dyDescent="0.15">
      <c r="A260" s="5">
        <v>61</v>
      </c>
      <c r="B260" s="8"/>
      <c r="C260" s="246">
        <f>IF('INGRESO DE DATOS'!$G$21="Guayaquil/Santa Elena",'Tablas Guayaquil'!C260,'Tablas Resto de Ecuador'!C260)</f>
        <v>648.01333333333332</v>
      </c>
      <c r="D260" s="246">
        <f>IF('INGRESO DE DATOS'!$G$21="Guayaquil/Santa Elena",'Tablas Guayaquil'!D260,'Tablas Resto de Ecuador'!D260)</f>
        <v>635.02833333333331</v>
      </c>
      <c r="E260" s="246">
        <f>IF('INGRESO DE DATOS'!$G$21="Guayaquil/Santa Elena",'Tablas Guayaquil'!E260,'Tablas Resto de Ecuador'!E260)</f>
        <v>596.51499999999999</v>
      </c>
      <c r="F260" s="246">
        <f>IF('INGRESO DE DATOS'!$G$21="Guayaquil/Santa Elena",'Tablas Guayaquil'!F260,'Tablas Resto de Ecuador'!F260)</f>
        <v>545.72333333333336</v>
      </c>
      <c r="G260" s="246">
        <f>IF('INGRESO DE DATOS'!$G$21="Guayaquil/Santa Elena",'Tablas Guayaquil'!G260,'Tablas Resto de Ecuador'!G260)</f>
        <v>493.96</v>
      </c>
    </row>
    <row r="261" spans="1:7" ht="14" hidden="1" x14ac:dyDescent="0.15">
      <c r="A261" s="5">
        <v>62</v>
      </c>
      <c r="B261" s="8"/>
      <c r="C261" s="246">
        <f>IF('INGRESO DE DATOS'!$G$21="Guayaquil/Santa Elena",'Tablas Guayaquil'!C261,'Tablas Resto de Ecuador'!C261)</f>
        <v>677.07500000000005</v>
      </c>
      <c r="D261" s="246">
        <f>IF('INGRESO DE DATOS'!$G$21="Guayaquil/Santa Elena",'Tablas Guayaquil'!D261,'Tablas Resto de Ecuador'!D261)</f>
        <v>663.9133333333333</v>
      </c>
      <c r="E261" s="246">
        <f>IF('INGRESO DE DATOS'!$G$21="Guayaquil/Santa Elena",'Tablas Guayaquil'!E261,'Tablas Resto de Ecuador'!E261)</f>
        <v>625.57666666666671</v>
      </c>
      <c r="F261" s="246">
        <f>IF('INGRESO DE DATOS'!$G$21="Guayaquil/Santa Elena",'Tablas Guayaquil'!F261,'Tablas Resto de Ecuador'!F261)</f>
        <v>570.45666666666671</v>
      </c>
      <c r="G261" s="246">
        <f>IF('INGRESO DE DATOS'!$G$21="Guayaquil/Santa Elena",'Tablas Guayaquil'!G261,'Tablas Resto de Ecuador'!G261)</f>
        <v>516.39666666666665</v>
      </c>
    </row>
    <row r="262" spans="1:7" ht="14" hidden="1" x14ac:dyDescent="0.15">
      <c r="A262" s="5">
        <v>63</v>
      </c>
      <c r="B262" s="8"/>
      <c r="C262" s="246">
        <f>IF('INGRESO DE DATOS'!$G$21="Guayaquil/Santa Elena",'Tablas Guayaquil'!C262,'Tablas Resto de Ecuador'!C262)</f>
        <v>712.14333333333332</v>
      </c>
      <c r="D262" s="246">
        <f>IF('INGRESO DE DATOS'!$G$21="Guayaquil/Santa Elena",'Tablas Guayaquil'!D262,'Tablas Resto de Ecuador'!D262)</f>
        <v>697.745</v>
      </c>
      <c r="E262" s="246">
        <f>IF('INGRESO DE DATOS'!$G$21="Guayaquil/Santa Elena",'Tablas Guayaquil'!E262,'Tablas Resto de Ecuador'!E262)</f>
        <v>657.64166666666665</v>
      </c>
      <c r="F262" s="246">
        <f>IF('INGRESO DE DATOS'!$G$21="Guayaquil/Santa Elena",'Tablas Guayaquil'!F262,'Tablas Resto de Ecuador'!F262)</f>
        <v>599.42999999999995</v>
      </c>
      <c r="G262" s="246">
        <f>IF('INGRESO DE DATOS'!$G$21="Guayaquil/Santa Elena",'Tablas Guayaquil'!G262,'Tablas Resto de Ecuador'!G262)</f>
        <v>542.89666666666665</v>
      </c>
    </row>
    <row r="263" spans="1:7" ht="14" hidden="1" x14ac:dyDescent="0.15">
      <c r="A263" s="5">
        <v>64</v>
      </c>
      <c r="B263" s="8"/>
      <c r="C263" s="246">
        <f>IF('INGRESO DE DATOS'!$G$21="Guayaquil/Santa Elena",'Tablas Guayaquil'!C263,'Tablas Resto de Ecuador'!C263)</f>
        <v>753.39499999999998</v>
      </c>
      <c r="D263" s="246">
        <f>IF('INGRESO DE DATOS'!$G$21="Guayaquil/Santa Elena",'Tablas Guayaquil'!D263,'Tablas Resto de Ecuador'!D263)</f>
        <v>738.02499999999998</v>
      </c>
      <c r="E263" s="246">
        <f>IF('INGRESO DE DATOS'!$G$21="Guayaquil/Santa Elena",'Tablas Guayaquil'!E263,'Tablas Resto de Ecuador'!E263)</f>
        <v>695.80166666666662</v>
      </c>
      <c r="F263" s="246">
        <f>IF('INGRESO DE DATOS'!$G$21="Guayaquil/Santa Elena",'Tablas Guayaquil'!F263,'Tablas Resto de Ecuador'!F263)</f>
        <v>634.32166666666672</v>
      </c>
      <c r="G263" s="246">
        <f>IF('INGRESO DE DATOS'!$G$21="Guayaquil/Santa Elena",'Tablas Guayaquil'!G263,'Tablas Resto de Ecuador'!G263)</f>
        <v>574.07833333333338</v>
      </c>
    </row>
    <row r="264" spans="1:7" ht="14" hidden="1" x14ac:dyDescent="0.15">
      <c r="A264" s="5">
        <v>65</v>
      </c>
      <c r="B264" s="8"/>
      <c r="C264" s="246">
        <f>IF('INGRESO DE DATOS'!$G$21="Guayaquil/Santa Elena",'Tablas Guayaquil'!C264,'Tablas Resto de Ecuador'!C264)</f>
        <v>802.42</v>
      </c>
      <c r="D264" s="246">
        <f>IF('INGRESO DE DATOS'!$G$21="Guayaquil/Santa Elena",'Tablas Guayaquil'!D264,'Tablas Resto de Ecuador'!D264)</f>
        <v>785.99</v>
      </c>
      <c r="E264" s="246">
        <f>IF('INGRESO DE DATOS'!$G$21="Guayaquil/Santa Elena",'Tablas Guayaquil'!E264,'Tablas Resto de Ecuador'!E264)</f>
        <v>741.38166666666666</v>
      </c>
      <c r="F264" s="246">
        <f>IF('INGRESO DE DATOS'!$G$21="Guayaquil/Santa Elena",'Tablas Guayaquil'!F264,'Tablas Resto de Ecuador'!F264)</f>
        <v>675.83833333333337</v>
      </c>
      <c r="G264" s="246">
        <f>IF('INGRESO DE DATOS'!$G$21="Guayaquil/Santa Elena",'Tablas Guayaquil'!G264,'Tablas Resto de Ecuador'!G264)</f>
        <v>616.74333333333334</v>
      </c>
    </row>
    <row r="265" spans="1:7" ht="14" hidden="1" x14ac:dyDescent="0.15">
      <c r="A265" s="5">
        <v>66</v>
      </c>
      <c r="B265" s="8"/>
      <c r="C265" s="246">
        <f>IF('INGRESO DE DATOS'!$G$21="Guayaquil/Santa Elena",'Tablas Guayaquil'!C265,'Tablas Resto de Ecuador'!C265)</f>
        <v>860.01333333333332</v>
      </c>
      <c r="D265" s="246">
        <f>IF('INGRESO DE DATOS'!$G$21="Guayaquil/Santa Elena",'Tablas Guayaquil'!D265,'Tablas Resto de Ecuador'!D265)</f>
        <v>842.87666666666667</v>
      </c>
      <c r="E265" s="246">
        <f>IF('INGRESO DE DATOS'!$G$21="Guayaquil/Santa Elena",'Tablas Guayaquil'!E265,'Tablas Resto de Ecuador'!E265)</f>
        <v>794.38166666666666</v>
      </c>
      <c r="F265" s="246">
        <f>IF('INGRESO DE DATOS'!$G$21="Guayaquil/Santa Elena",'Tablas Guayaquil'!F265,'Tablas Resto de Ecuador'!F265)</f>
        <v>724.51</v>
      </c>
      <c r="G265" s="246">
        <f>IF('INGRESO DE DATOS'!$G$21="Guayaquil/Santa Elena",'Tablas Guayaquil'!G265,'Tablas Resto de Ecuador'!G265)</f>
        <v>666.29833333333329</v>
      </c>
    </row>
    <row r="266" spans="1:7" ht="14" hidden="1" x14ac:dyDescent="0.15">
      <c r="A266" s="5">
        <v>67</v>
      </c>
      <c r="B266" s="8"/>
      <c r="C266" s="246">
        <f>IF('INGRESO DE DATOS'!$G$21="Guayaquil/Santa Elena",'Tablas Guayaquil'!C266,'Tablas Resto de Ecuador'!C266)</f>
        <v>928.56</v>
      </c>
      <c r="D266" s="246">
        <f>IF('INGRESO DE DATOS'!$G$21="Guayaquil/Santa Elena",'Tablas Guayaquil'!D266,'Tablas Resto de Ecuador'!D266)</f>
        <v>910.54</v>
      </c>
      <c r="E266" s="246">
        <f>IF('INGRESO DE DATOS'!$G$21="Guayaquil/Santa Elena",'Tablas Guayaquil'!E266,'Tablas Resto de Ecuador'!E266)</f>
        <v>857.89333333333332</v>
      </c>
      <c r="F266" s="246">
        <f>IF('INGRESO DE DATOS'!$G$21="Guayaquil/Santa Elena",'Tablas Guayaquil'!F266,'Tablas Resto de Ecuador'!F266)</f>
        <v>782.28</v>
      </c>
      <c r="G266" s="246">
        <f>IF('INGRESO DE DATOS'!$G$21="Guayaquil/Santa Elena",'Tablas Guayaquil'!G266,'Tablas Resto de Ecuador'!G266)</f>
        <v>719.82833333333338</v>
      </c>
    </row>
    <row r="267" spans="1:7" ht="14" hidden="1" x14ac:dyDescent="0.15">
      <c r="A267" s="5">
        <v>68</v>
      </c>
      <c r="B267" s="8"/>
      <c r="C267" s="246">
        <f>IF('INGRESO DE DATOS'!$G$21="Guayaquil/Santa Elena",'Tablas Guayaquil'!C267,'Tablas Resto de Ecuador'!C267)</f>
        <v>1007.7066666666667</v>
      </c>
      <c r="D267" s="246">
        <f>IF('INGRESO DE DATOS'!$G$21="Guayaquil/Santa Elena",'Tablas Guayaquil'!D267,'Tablas Resto de Ecuador'!D267)</f>
        <v>987.21333333333337</v>
      </c>
      <c r="E267" s="246">
        <f>IF('INGRESO DE DATOS'!$G$21="Guayaquil/Santa Elena",'Tablas Guayaquil'!E267,'Tablas Resto de Ecuador'!E267)</f>
        <v>930.50333333333333</v>
      </c>
      <c r="F267" s="246">
        <f>IF('INGRESO DE DATOS'!$G$21="Guayaquil/Santa Elena",'Tablas Guayaquil'!F267,'Tablas Resto de Ecuador'!F267)</f>
        <v>848.35333333333335</v>
      </c>
      <c r="G267" s="246">
        <f>IF('INGRESO DE DATOS'!$G$21="Guayaquil/Santa Elena",'Tablas Guayaquil'!G267,'Tablas Resto de Ecuador'!G267)</f>
        <v>780.60166666666669</v>
      </c>
    </row>
    <row r="268" spans="1:7" ht="14" hidden="1" x14ac:dyDescent="0.15">
      <c r="A268" s="5">
        <v>69</v>
      </c>
      <c r="B268" s="8"/>
      <c r="C268" s="246">
        <f>IF('INGRESO DE DATOS'!$G$21="Guayaquil/Santa Elena",'Tablas Guayaquil'!C268,'Tablas Resto de Ecuador'!C268)</f>
        <v>1099.6616666666666</v>
      </c>
      <c r="D268" s="246">
        <f>IF('INGRESO DE DATOS'!$G$21="Guayaquil/Santa Elena",'Tablas Guayaquil'!D268,'Tablas Resto de Ecuador'!D268)</f>
        <v>1077.9316666666666</v>
      </c>
      <c r="E268" s="246">
        <f>IF('INGRESO DE DATOS'!$G$21="Guayaquil/Santa Elena",'Tablas Guayaquil'!E268,'Tablas Resto de Ecuador'!E268)</f>
        <v>1015.5683333333334</v>
      </c>
      <c r="F268" s="246">
        <f>IF('INGRESO DE DATOS'!$G$21="Guayaquil/Santa Elena",'Tablas Guayaquil'!F268,'Tablas Resto de Ecuador'!F268)</f>
        <v>925.91</v>
      </c>
      <c r="G268" s="246">
        <f>IF('INGRESO DE DATOS'!$G$21="Guayaquil/Santa Elena",'Tablas Guayaquil'!G268,'Tablas Resto de Ecuador'!G268)</f>
        <v>852.77</v>
      </c>
    </row>
    <row r="269" spans="1:7" ht="14" hidden="1" x14ac:dyDescent="0.15">
      <c r="A269" s="5">
        <v>70</v>
      </c>
      <c r="B269" s="8"/>
      <c r="C269" s="246">
        <f>IF('INGRESO DE DATOS'!$G$21="Guayaquil/Santa Elena",'Tablas Guayaquil'!C269,'Tablas Resto de Ecuador'!C269)</f>
        <v>1206.3683333333333</v>
      </c>
      <c r="D269" s="246">
        <f>IF('INGRESO DE DATOS'!$G$21="Guayaquil/Santa Elena",'Tablas Guayaquil'!D269,'Tablas Resto de Ecuador'!D269)</f>
        <v>1181.8116666666667</v>
      </c>
      <c r="E269" s="246">
        <f>IF('INGRESO DE DATOS'!$G$21="Guayaquil/Santa Elena",'Tablas Guayaquil'!E269,'Tablas Resto de Ecuador'!E269)</f>
        <v>1104.6083333333333</v>
      </c>
      <c r="F269" s="246">
        <f>IF('INGRESO DE DATOS'!$G$21="Guayaquil/Santa Elena",'Tablas Guayaquil'!F269,'Tablas Resto de Ecuador'!F269)</f>
        <v>1015.6566666666666</v>
      </c>
      <c r="G269" s="246">
        <f>IF('INGRESO DE DATOS'!$G$21="Guayaquil/Santa Elena",'Tablas Guayaquil'!G269,'Tablas Resto de Ecuador'!G269)</f>
        <v>948.52333333333331</v>
      </c>
    </row>
    <row r="270" spans="1:7" ht="14" hidden="1" x14ac:dyDescent="0.15">
      <c r="A270" s="5">
        <v>71</v>
      </c>
      <c r="B270" s="8"/>
      <c r="C270" s="246">
        <f>IF('INGRESO DE DATOS'!$G$21="Guayaquil/Santa Elena",'Tablas Guayaquil'!C270,'Tablas Resto de Ecuador'!C270)</f>
        <v>1327.915</v>
      </c>
      <c r="D270" s="246">
        <f>IF('INGRESO DE DATOS'!$G$21="Guayaquil/Santa Elena",'Tablas Guayaquil'!D270,'Tablas Resto de Ecuador'!D270)</f>
        <v>1301.5033333333333</v>
      </c>
      <c r="E270" s="246">
        <f>IF('INGRESO DE DATOS'!$G$21="Guayaquil/Santa Elena",'Tablas Guayaquil'!E270,'Tablas Resto de Ecuador'!E270)</f>
        <v>1226.6849999999999</v>
      </c>
      <c r="F270" s="246">
        <f>IF('INGRESO DE DATOS'!$G$21="Guayaquil/Santa Elena",'Tablas Guayaquil'!F270,'Tablas Resto de Ecuador'!F270)</f>
        <v>1118.3</v>
      </c>
      <c r="G270" s="246">
        <f>IF('INGRESO DE DATOS'!$G$21="Guayaquil/Santa Elena",'Tablas Guayaquil'!G270,'Tablas Resto de Ecuador'!G270)</f>
        <v>1044.4533333333334</v>
      </c>
    </row>
    <row r="271" spans="1:7" ht="14" hidden="1" x14ac:dyDescent="0.15">
      <c r="A271" s="5">
        <v>72</v>
      </c>
      <c r="B271" s="8"/>
      <c r="C271" s="246">
        <f>IF('INGRESO DE DATOS'!$G$21="Guayaquil/Santa Elena",'Tablas Guayaquil'!C271,'Tablas Resto de Ecuador'!C271)</f>
        <v>1469.5133333333333</v>
      </c>
      <c r="D271" s="246">
        <f>IF('INGRESO DE DATOS'!$G$21="Guayaquil/Santa Elena",'Tablas Guayaquil'!D271,'Tablas Resto de Ecuador'!D271)</f>
        <v>1439.8333333333333</v>
      </c>
      <c r="E271" s="246">
        <f>IF('INGRESO DE DATOS'!$G$21="Guayaquil/Santa Elena",'Tablas Guayaquil'!E271,'Tablas Resto de Ecuador'!E271)</f>
        <v>1357.2416666666666</v>
      </c>
      <c r="F271" s="246">
        <f>IF('INGRESO DE DATOS'!$G$21="Guayaquil/Santa Elena",'Tablas Guayaquil'!F271,'Tablas Resto de Ecuador'!F271)</f>
        <v>1237.55</v>
      </c>
      <c r="G271" s="246">
        <f>IF('INGRESO DE DATOS'!$G$21="Guayaquil/Santa Elena",'Tablas Guayaquil'!G271,'Tablas Resto de Ecuador'!G271)</f>
        <v>1156.1949999999999</v>
      </c>
    </row>
    <row r="272" spans="1:7" ht="14" hidden="1" x14ac:dyDescent="0.15">
      <c r="A272" s="5">
        <v>73</v>
      </c>
      <c r="B272" s="8"/>
      <c r="C272" s="246">
        <f>IF('INGRESO DE DATOS'!$G$21="Guayaquil/Santa Elena",'Tablas Guayaquil'!C272,'Tablas Resto de Ecuador'!C272)</f>
        <v>1632.0466666666666</v>
      </c>
      <c r="D272" s="246">
        <f>IF('INGRESO DE DATOS'!$G$21="Guayaquil/Santa Elena",'Tablas Guayaquil'!D272,'Tablas Resto de Ecuador'!D272)</f>
        <v>1599.0983333333334</v>
      </c>
      <c r="E272" s="246">
        <f>IF('INGRESO DE DATOS'!$G$21="Guayaquil/Santa Elena",'Tablas Guayaquil'!E272,'Tablas Resto de Ecuador'!E272)</f>
        <v>1507.4083333333333</v>
      </c>
      <c r="F272" s="246">
        <f>IF('INGRESO DE DATOS'!$G$21="Guayaquil/Santa Elena",'Tablas Guayaquil'!F272,'Tablas Resto de Ecuador'!F272)</f>
        <v>1374.3783333333333</v>
      </c>
      <c r="G272" s="246">
        <f>IF('INGRESO DE DATOS'!$G$21="Guayaquil/Santa Elena",'Tablas Guayaquil'!G272,'Tablas Resto de Ecuador'!G272)</f>
        <v>1283.395</v>
      </c>
    </row>
    <row r="273" spans="1:7" ht="14" hidden="1" x14ac:dyDescent="0.15">
      <c r="A273" s="5">
        <v>74</v>
      </c>
      <c r="B273" s="8"/>
      <c r="C273" s="246">
        <f>IF('INGRESO DE DATOS'!$G$21="Guayaquil/Santa Elena",'Tablas Guayaquil'!C273,'Tablas Resto de Ecuador'!C273)</f>
        <v>1819.7550000000001</v>
      </c>
      <c r="D273" s="246">
        <f>IF('INGRESO DE DATOS'!$G$21="Guayaquil/Santa Elena",'Tablas Guayaquil'!D273,'Tablas Resto de Ecuador'!D273)</f>
        <v>1783.1849999999999</v>
      </c>
      <c r="E273" s="246">
        <f>IF('INGRESO DE DATOS'!$G$21="Guayaquil/Santa Elena",'Tablas Guayaquil'!E273,'Tablas Resto de Ecuador'!E273)</f>
        <v>1680.365</v>
      </c>
      <c r="F273" s="246">
        <f>IF('INGRESO DE DATOS'!$G$21="Guayaquil/Santa Elena",'Tablas Guayaquil'!F273,'Tablas Resto de Ecuador'!F273)</f>
        <v>1532.0533333333333</v>
      </c>
      <c r="G273" s="246">
        <f>IF('INGRESO DE DATOS'!$G$21="Guayaquil/Santa Elena",'Tablas Guayaquil'!G273,'Tablas Resto de Ecuador'!G273)</f>
        <v>1431.1766666666667</v>
      </c>
    </row>
    <row r="274" spans="1:7" ht="14" hidden="1" x14ac:dyDescent="0.15">
      <c r="A274" s="5">
        <v>75</v>
      </c>
      <c r="B274" s="8"/>
      <c r="C274" s="246">
        <f>IF('INGRESO DE DATOS'!$G$21="Guayaquil/Santa Elena",'Tablas Guayaquil'!C274,'Tablas Resto de Ecuador'!C274)</f>
        <v>2034.4933333333333</v>
      </c>
      <c r="D274" s="246">
        <f>IF('INGRESO DE DATOS'!$G$21="Guayaquil/Santa Elena",'Tablas Guayaquil'!D274,'Tablas Resto de Ecuador'!D274)</f>
        <v>1993.4183333333333</v>
      </c>
      <c r="E274" s="246">
        <f>IF('INGRESO DE DATOS'!$G$21="Guayaquil/Santa Elena",'Tablas Guayaquil'!E274,'Tablas Resto de Ecuador'!E274)</f>
        <v>1871.165</v>
      </c>
      <c r="F274" s="246">
        <f>IF('INGRESO DE DATOS'!$G$21="Guayaquil/Santa Elena",'Tablas Guayaquil'!F274,'Tablas Resto de Ecuador'!F274)</f>
        <v>1712.8716666666667</v>
      </c>
      <c r="G274" s="246">
        <f>IF('INGRESO DE DATOS'!$G$21="Guayaquil/Santa Elena",'Tablas Guayaquil'!G274,'Tablas Resto de Ecuador'!G274)</f>
        <v>1610.14</v>
      </c>
    </row>
    <row r="275" spans="1:7" ht="14" hidden="1" x14ac:dyDescent="0.15">
      <c r="A275" s="5">
        <v>76</v>
      </c>
      <c r="B275" s="8"/>
      <c r="C275" s="246">
        <f>IF('INGRESO DE DATOS'!$G$21="Guayaquil/Santa Elena",'Tablas Guayaquil'!C275,'Tablas Resto de Ecuador'!C275)</f>
        <v>2281.65</v>
      </c>
      <c r="D275" s="246">
        <f>IF('INGRESO DE DATOS'!$G$21="Guayaquil/Santa Elena",'Tablas Guayaquil'!D275,'Tablas Resto de Ecuador'!D275)</f>
        <v>2235.0983333333334</v>
      </c>
      <c r="E275" s="246">
        <f>IF('INGRESO DE DATOS'!$G$21="Guayaquil/Santa Elena",'Tablas Guayaquil'!E275,'Tablas Resto de Ecuador'!E275)</f>
        <v>2105.2483333333334</v>
      </c>
      <c r="F275" s="246">
        <f>IF('INGRESO DE DATOS'!$G$21="Guayaquil/Santa Elena",'Tablas Guayaquil'!F275,'Tablas Resto de Ecuador'!F275)</f>
        <v>1920.8083333333334</v>
      </c>
      <c r="G275" s="246">
        <f>IF('INGRESO DE DATOS'!$G$21="Guayaquil/Santa Elena",'Tablas Guayaquil'!G275,'Tablas Resto de Ecuador'!G275)</f>
        <v>1805.6216666666667</v>
      </c>
    </row>
    <row r="276" spans="1:7" ht="14" hidden="1" x14ac:dyDescent="0.15">
      <c r="A276" s="5">
        <v>77</v>
      </c>
      <c r="B276" s="8"/>
      <c r="C276" s="246">
        <f>IF('INGRESO DE DATOS'!$G$21="Guayaquil/Santa Elena",'Tablas Guayaquil'!C276,'Tablas Resto de Ecuador'!C276)</f>
        <v>2562.1083333333331</v>
      </c>
      <c r="D276" s="246">
        <f>IF('INGRESO DE DATOS'!$G$21="Guayaquil/Santa Elena",'Tablas Guayaquil'!D276,'Tablas Resto de Ecuador'!D276)</f>
        <v>2510.5216666666665</v>
      </c>
      <c r="E276" s="246">
        <f>IF('INGRESO DE DATOS'!$G$21="Guayaquil/Santa Elena",'Tablas Guayaquil'!E276,'Tablas Resto de Ecuador'!E276)</f>
        <v>2365.7433333333333</v>
      </c>
      <c r="F276" s="246">
        <f>IF('INGRESO DE DATOS'!$G$21="Guayaquil/Santa Elena",'Tablas Guayaquil'!F276,'Tablas Resto de Ecuador'!F276)</f>
        <v>2157.4533333333334</v>
      </c>
      <c r="G276" s="246">
        <f>IF('INGRESO DE DATOS'!$G$21="Guayaquil/Santa Elena",'Tablas Guayaquil'!G276,'Tablas Resto de Ecuador'!G276)</f>
        <v>2027.78</v>
      </c>
    </row>
    <row r="277" spans="1:7" ht="14" hidden="1" x14ac:dyDescent="0.15">
      <c r="A277" s="5">
        <v>78</v>
      </c>
      <c r="B277" s="8"/>
      <c r="C277" s="246">
        <f>IF('INGRESO DE DATOS'!$G$21="Guayaquil/Santa Elena",'Tablas Guayaquil'!C277,'Tablas Resto de Ecuador'!C277)</f>
        <v>2879.0483333333332</v>
      </c>
      <c r="D277" s="246">
        <f>IF('INGRESO DE DATOS'!$G$21="Guayaquil/Santa Elena",'Tablas Guayaquil'!D277,'Tablas Resto de Ecuador'!D277)</f>
        <v>2820.7483333333334</v>
      </c>
      <c r="E277" s="246">
        <f>IF('INGRESO DE DATOS'!$G$21="Guayaquil/Santa Elena",'Tablas Guayaquil'!E277,'Tablas Resto de Ecuador'!E277)</f>
        <v>2658.6566666666668</v>
      </c>
      <c r="F277" s="246">
        <f>IF('INGRESO DE DATOS'!$G$21="Guayaquil/Santa Elena",'Tablas Guayaquil'!F277,'Tablas Resto de Ecuador'!F277)</f>
        <v>2423.9549999999999</v>
      </c>
      <c r="G277" s="246">
        <f>IF('INGRESO DE DATOS'!$G$21="Guayaquil/Santa Elena",'Tablas Guayaquil'!G277,'Tablas Resto de Ecuador'!G277)</f>
        <v>2278.1166666666668</v>
      </c>
    </row>
    <row r="278" spans="1:7" ht="14" hidden="1" x14ac:dyDescent="0.15">
      <c r="A278" s="5">
        <v>79</v>
      </c>
      <c r="B278" s="8"/>
      <c r="C278" s="246">
        <f>IF('INGRESO DE DATOS'!$G$21="Guayaquil/Santa Elena",'Tablas Guayaquil'!C278,'Tablas Resto de Ecuador'!C278)</f>
        <v>3234.59</v>
      </c>
      <c r="D278" s="246">
        <f>IF('INGRESO DE DATOS'!$G$21="Guayaquil/Santa Elena",'Tablas Guayaquil'!D278,'Tablas Resto de Ecuador'!D278)</f>
        <v>3169.665</v>
      </c>
      <c r="E278" s="246">
        <f>IF('INGRESO DE DATOS'!$G$21="Guayaquil/Santa Elena",'Tablas Guayaquil'!E278,'Tablas Resto de Ecuador'!E278)</f>
        <v>2987.08</v>
      </c>
      <c r="F278" s="246">
        <f>IF('INGRESO DE DATOS'!$G$21="Guayaquil/Santa Elena",'Tablas Guayaquil'!F278,'Tablas Resto de Ecuador'!F278)</f>
        <v>2723.4050000000002</v>
      </c>
      <c r="G278" s="246">
        <f>IF('INGRESO DE DATOS'!$G$21="Guayaquil/Santa Elena",'Tablas Guayaquil'!G278,'Tablas Resto de Ecuador'!G278)</f>
        <v>2559.6350000000002</v>
      </c>
    </row>
    <row r="279" spans="1:7" ht="14" hidden="1" x14ac:dyDescent="0.15">
      <c r="A279" s="5">
        <v>80</v>
      </c>
      <c r="B279" s="8" t="s">
        <v>3</v>
      </c>
      <c r="C279" s="246">
        <f>IF('INGRESO DE DATOS'!$G$21="Guayaquil/Santa Elena",'Tablas Guayaquil'!C279,'Tablas Resto de Ecuador'!C279)</f>
        <v>3660.3566666666666</v>
      </c>
      <c r="D279" s="246">
        <f>IF('INGRESO DE DATOS'!$G$21="Guayaquil/Santa Elena",'Tablas Guayaquil'!D279,'Tablas Resto de Ecuador'!D279)</f>
        <v>3586.4216666666666</v>
      </c>
      <c r="E279" s="246">
        <f>IF('INGRESO DE DATOS'!$G$21="Guayaquil/Santa Elena",'Tablas Guayaquil'!E279,'Tablas Resto de Ecuador'!E279)</f>
        <v>3380.1633333333334</v>
      </c>
      <c r="F279" s="246">
        <f>IF('INGRESO DE DATOS'!$G$21="Guayaquil/Santa Elena",'Tablas Guayaquil'!F279,'Tablas Resto de Ecuador'!F279)</f>
        <v>3081.95</v>
      </c>
      <c r="G279" s="246">
        <f>IF('INGRESO DE DATOS'!$G$21="Guayaquil/Santa Elena",'Tablas Guayaquil'!G279,'Tablas Resto de Ecuador'!G279)</f>
        <v>2896.2733333333335</v>
      </c>
    </row>
    <row r="280" spans="1:7" ht="14" hidden="1" x14ac:dyDescent="0.15">
      <c r="A280" s="5">
        <v>1</v>
      </c>
      <c r="B280" s="8" t="s">
        <v>4</v>
      </c>
      <c r="C280" s="246">
        <f>IF('INGRESO DE DATOS'!$G$21="Guayaquil/Santa Elena",'Tablas Guayaquil'!C280,'Tablas Resto de Ecuador'!C280)</f>
        <v>108.65</v>
      </c>
      <c r="D280" s="246">
        <f>IF('INGRESO DE DATOS'!$G$21="Guayaquil/Santa Elena",'Tablas Guayaquil'!D280,'Tablas Resto de Ecuador'!D280)</f>
        <v>106.17666666666666</v>
      </c>
      <c r="E280" s="246">
        <f>IF('INGRESO DE DATOS'!$G$21="Guayaquil/Santa Elena",'Tablas Guayaquil'!E280,'Tablas Resto de Ecuador'!E280)</f>
        <v>99.993333333333339</v>
      </c>
      <c r="F280" s="246">
        <f>IF('INGRESO DE DATOS'!$G$21="Guayaquil/Santa Elena",'Tablas Guayaquil'!F280,'Tablas Resto de Ecuador'!F280)</f>
        <v>91.601666666666659</v>
      </c>
      <c r="G280" s="246">
        <f>IF('INGRESO DE DATOS'!$G$21="Guayaquil/Santa Elena",'Tablas Guayaquil'!G280,'Tablas Resto de Ecuador'!G280)</f>
        <v>53.883333333333333</v>
      </c>
    </row>
    <row r="281" spans="1:7" ht="14" hidden="1" x14ac:dyDescent="0.15">
      <c r="A281" s="5">
        <v>2</v>
      </c>
      <c r="B281" s="8" t="s">
        <v>1</v>
      </c>
      <c r="C281" s="246">
        <f>IF('INGRESO DE DATOS'!$G$21="Guayaquil/Santa Elena",'Tablas Guayaquil'!C281,'Tablas Resto de Ecuador'!C281)</f>
        <v>182.58500000000001</v>
      </c>
      <c r="D281" s="246">
        <f>IF('INGRESO DE DATOS'!$G$21="Guayaquil/Santa Elena",'Tablas Guayaquil'!D281,'Tablas Resto de Ecuador'!D281)</f>
        <v>178.875</v>
      </c>
      <c r="E281" s="246">
        <f>IF('INGRESO DE DATOS'!$G$21="Guayaquil/Santa Elena",'Tablas Guayaquil'!E281,'Tablas Resto de Ecuador'!E281)</f>
        <v>168.45166666666665</v>
      </c>
      <c r="F281" s="246">
        <f>IF('INGRESO DE DATOS'!$G$21="Guayaquil/Santa Elena",'Tablas Guayaquil'!F281,'Tablas Resto de Ecuador'!F281)</f>
        <v>153.69999999999999</v>
      </c>
      <c r="G281" s="246">
        <f>IF('INGRESO DE DATOS'!$G$21="Guayaquil/Santa Elena",'Tablas Guayaquil'!G281,'Tablas Resto de Ecuador'!G281)</f>
        <v>80.295000000000002</v>
      </c>
    </row>
    <row r="282" spans="1:7" ht="14" hidden="1" x14ac:dyDescent="0.15">
      <c r="A282" s="5">
        <v>3</v>
      </c>
      <c r="B282" s="8" t="s">
        <v>5</v>
      </c>
      <c r="C282" s="246">
        <f>IF('INGRESO DE DATOS'!$G$21="Guayaquil/Santa Elena",'Tablas Guayaquil'!C282,'Tablas Resto de Ecuador'!C282)</f>
        <v>267.73833333333334</v>
      </c>
      <c r="D282" s="246">
        <f>IF('INGRESO DE DATOS'!$G$21="Guayaquil/Santa Elena",'Tablas Guayaquil'!D282,'Tablas Resto de Ecuador'!D282)</f>
        <v>262.08499999999998</v>
      </c>
      <c r="E282" s="246">
        <f>IF('INGRESO DE DATOS'!$G$21="Guayaquil/Santa Elena",'Tablas Guayaquil'!E282,'Tablas Resto de Ecuador'!E282)</f>
        <v>247.06833333333333</v>
      </c>
      <c r="F282" s="246">
        <f>IF('INGRESO DE DATOS'!$G$21="Guayaquil/Santa Elena",'Tablas Guayaquil'!F282,'Tablas Resto de Ecuador'!F282)</f>
        <v>225.51499999999999</v>
      </c>
      <c r="G282" s="246">
        <f>IF('INGRESO DE DATOS'!$G$21="Guayaquil/Santa Elena",'Tablas Guayaquil'!G282,'Tablas Resto de Ecuador'!G282)</f>
        <v>114.83333333333333</v>
      </c>
    </row>
    <row r="284" spans="1:7" ht="14" hidden="1" thickBot="1" x14ac:dyDescent="0.2"/>
    <row r="285" spans="1:7" ht="18" hidden="1" x14ac:dyDescent="0.2">
      <c r="A285" s="459" t="s">
        <v>32</v>
      </c>
      <c r="B285" s="460"/>
      <c r="C285" s="460"/>
      <c r="D285" s="460"/>
      <c r="E285" s="460"/>
      <c r="F285" s="460"/>
      <c r="G285" s="460"/>
    </row>
    <row r="286" spans="1:7" ht="18" hidden="1" x14ac:dyDescent="0.2">
      <c r="A286" s="455" t="s">
        <v>12</v>
      </c>
      <c r="B286" s="456"/>
      <c r="C286" s="456"/>
      <c r="D286" s="456"/>
      <c r="E286" s="456"/>
      <c r="F286" s="456"/>
      <c r="G286" s="456"/>
    </row>
    <row r="287" spans="1:7" hidden="1" x14ac:dyDescent="0.15">
      <c r="A287" s="457" t="s">
        <v>0</v>
      </c>
      <c r="B287" s="458"/>
      <c r="C287" s="458"/>
      <c r="D287" s="458"/>
      <c r="E287" s="458"/>
      <c r="F287" s="458"/>
      <c r="G287" s="458"/>
    </row>
    <row r="288" spans="1:7" hidden="1" x14ac:dyDescent="0.15">
      <c r="A288" s="5" t="s">
        <v>2</v>
      </c>
      <c r="B288" s="6" t="s">
        <v>2</v>
      </c>
      <c r="C288" s="7" t="s">
        <v>47</v>
      </c>
      <c r="D288" s="7" t="s">
        <v>48</v>
      </c>
      <c r="E288" s="7" t="s">
        <v>49</v>
      </c>
      <c r="F288" s="7" t="s">
        <v>50</v>
      </c>
      <c r="G288" s="7" t="s">
        <v>51</v>
      </c>
    </row>
    <row r="289" spans="1:16" ht="14" hidden="1" x14ac:dyDescent="0.15">
      <c r="A289" s="5">
        <v>18</v>
      </c>
      <c r="B289" s="8"/>
      <c r="C289" s="246">
        <f>IF('INGRESO DE DATOS'!$G$21="Guayaquil/Santa Elena",'Tablas Guayaquil'!C289,'Tablas Resto de Ecuador'!C289)</f>
        <v>1904</v>
      </c>
      <c r="D289" s="246">
        <f>IF('INGRESO DE DATOS'!$G$21="Guayaquil/Santa Elena",'Tablas Guayaquil'!D289,'Tablas Resto de Ecuador'!D289)</f>
        <v>1865</v>
      </c>
      <c r="E289" s="246">
        <f>IF('INGRESO DE DATOS'!$G$21="Guayaquil/Santa Elena",'Tablas Guayaquil'!E289,'Tablas Resto de Ecuador'!E289)</f>
        <v>1758</v>
      </c>
      <c r="F289" s="246">
        <f>IF('INGRESO DE DATOS'!$G$21="Guayaquil/Santa Elena",'Tablas Guayaquil'!F289,'Tablas Resto de Ecuador'!F289)</f>
        <v>1605</v>
      </c>
      <c r="G289" s="246">
        <f>IF('INGRESO DE DATOS'!$G$21="Guayaquil/Santa Elena",'Tablas Guayaquil'!G289,'Tablas Resto de Ecuador'!G289)</f>
        <v>1239</v>
      </c>
      <c r="K289" s="4"/>
      <c r="L289" s="4"/>
      <c r="M289" s="4"/>
      <c r="N289" s="4"/>
      <c r="O289" s="4"/>
      <c r="P289" s="4"/>
    </row>
    <row r="290" spans="1:16" ht="14" hidden="1" x14ac:dyDescent="0.15">
      <c r="A290" s="5">
        <v>19</v>
      </c>
      <c r="B290" s="8"/>
      <c r="C290" s="246">
        <f>IF('INGRESO DE DATOS'!$G$21="Guayaquil/Santa Elena",'Tablas Guayaquil'!C290,'Tablas Resto de Ecuador'!C290)</f>
        <v>1935</v>
      </c>
      <c r="D290" s="246">
        <f>IF('INGRESO DE DATOS'!$G$21="Guayaquil/Santa Elena",'Tablas Guayaquil'!D290,'Tablas Resto de Ecuador'!D290)</f>
        <v>1897</v>
      </c>
      <c r="E290" s="246">
        <f>IF('INGRESO DE DATOS'!$G$21="Guayaquil/Santa Elena",'Tablas Guayaquil'!E290,'Tablas Resto de Ecuador'!E290)</f>
        <v>1785</v>
      </c>
      <c r="F290" s="246">
        <f>IF('INGRESO DE DATOS'!$G$21="Guayaquil/Santa Elena",'Tablas Guayaquil'!F290,'Tablas Resto de Ecuador'!F290)</f>
        <v>1629</v>
      </c>
      <c r="G290" s="246">
        <f>IF('INGRESO DE DATOS'!$G$21="Guayaquil/Santa Elena",'Tablas Guayaquil'!G290,'Tablas Resto de Ecuador'!G290)</f>
        <v>1265</v>
      </c>
      <c r="K290" s="4"/>
      <c r="L290" s="4"/>
      <c r="M290" s="4"/>
      <c r="N290" s="4"/>
      <c r="O290" s="4"/>
      <c r="P290" s="4"/>
    </row>
    <row r="291" spans="1:16" ht="14" hidden="1" x14ac:dyDescent="0.15">
      <c r="A291" s="5">
        <v>20</v>
      </c>
      <c r="B291" s="8"/>
      <c r="C291" s="246">
        <f>IF('INGRESO DE DATOS'!$G$21="Guayaquil/Santa Elena",'Tablas Guayaquil'!C291,'Tablas Resto de Ecuador'!C291)</f>
        <v>1970</v>
      </c>
      <c r="D291" s="246">
        <f>IF('INGRESO DE DATOS'!$G$21="Guayaquil/Santa Elena",'Tablas Guayaquil'!D291,'Tablas Resto de Ecuador'!D291)</f>
        <v>1927</v>
      </c>
      <c r="E291" s="246">
        <f>IF('INGRESO DE DATOS'!$G$21="Guayaquil/Santa Elena",'Tablas Guayaquil'!E291,'Tablas Resto de Ecuador'!E291)</f>
        <v>1817</v>
      </c>
      <c r="F291" s="246">
        <f>IF('INGRESO DE DATOS'!$G$21="Guayaquil/Santa Elena",'Tablas Guayaquil'!F291,'Tablas Resto de Ecuador'!F291)</f>
        <v>1654</v>
      </c>
      <c r="G291" s="246">
        <f>IF('INGRESO DE DATOS'!$G$21="Guayaquil/Santa Elena",'Tablas Guayaquil'!G291,'Tablas Resto de Ecuador'!G291)</f>
        <v>1292</v>
      </c>
      <c r="K291" s="4"/>
      <c r="L291" s="4"/>
      <c r="M291" s="4"/>
      <c r="N291" s="4"/>
      <c r="O291" s="4"/>
      <c r="P291" s="4"/>
    </row>
    <row r="292" spans="1:16" ht="14" hidden="1" x14ac:dyDescent="0.15">
      <c r="A292" s="5">
        <v>21</v>
      </c>
      <c r="B292" s="8"/>
      <c r="C292" s="246">
        <f>IF('INGRESO DE DATOS'!$G$21="Guayaquil/Santa Elena",'Tablas Guayaquil'!C292,'Tablas Resto de Ecuador'!C292)</f>
        <v>2002</v>
      </c>
      <c r="D292" s="246">
        <f>IF('INGRESO DE DATOS'!$G$21="Guayaquil/Santa Elena",'Tablas Guayaquil'!D292,'Tablas Resto de Ecuador'!D292)</f>
        <v>1958</v>
      </c>
      <c r="E292" s="246">
        <f>IF('INGRESO DE DATOS'!$G$21="Guayaquil/Santa Elena",'Tablas Guayaquil'!E292,'Tablas Resto de Ecuador'!E292)</f>
        <v>1852</v>
      </c>
      <c r="F292" s="246">
        <f>IF('INGRESO DE DATOS'!$G$21="Guayaquil/Santa Elena",'Tablas Guayaquil'!F292,'Tablas Resto de Ecuador'!F292)</f>
        <v>1685</v>
      </c>
      <c r="G292" s="246">
        <f>IF('INGRESO DE DATOS'!$G$21="Guayaquil/Santa Elena",'Tablas Guayaquil'!G292,'Tablas Resto de Ecuador'!G292)</f>
        <v>1323</v>
      </c>
      <c r="K292" s="4"/>
      <c r="L292" s="4"/>
      <c r="M292" s="4"/>
      <c r="N292" s="4"/>
      <c r="O292" s="4"/>
      <c r="P292" s="4"/>
    </row>
    <row r="293" spans="1:16" ht="14" hidden="1" x14ac:dyDescent="0.15">
      <c r="A293" s="5">
        <v>22</v>
      </c>
      <c r="B293" s="8"/>
      <c r="C293" s="246">
        <f>IF('INGRESO DE DATOS'!$G$21="Guayaquil/Santa Elena",'Tablas Guayaquil'!C293,'Tablas Resto de Ecuador'!C293)</f>
        <v>2034</v>
      </c>
      <c r="D293" s="246">
        <f>IF('INGRESO DE DATOS'!$G$21="Guayaquil/Santa Elena",'Tablas Guayaquil'!D293,'Tablas Resto de Ecuador'!D293)</f>
        <v>1993</v>
      </c>
      <c r="E293" s="246">
        <f>IF('INGRESO DE DATOS'!$G$21="Guayaquil/Santa Elena",'Tablas Guayaquil'!E293,'Tablas Resto de Ecuador'!E293)</f>
        <v>1879</v>
      </c>
      <c r="F293" s="246">
        <f>IF('INGRESO DE DATOS'!$G$21="Guayaquil/Santa Elena",'Tablas Guayaquil'!F293,'Tablas Resto de Ecuador'!F293)</f>
        <v>1712</v>
      </c>
      <c r="G293" s="246">
        <f>IF('INGRESO DE DATOS'!$G$21="Guayaquil/Santa Elena",'Tablas Guayaquil'!G293,'Tablas Resto de Ecuador'!G293)</f>
        <v>1349</v>
      </c>
      <c r="K293" s="4"/>
      <c r="L293" s="4"/>
      <c r="M293" s="4"/>
      <c r="N293" s="4"/>
      <c r="O293" s="4"/>
      <c r="P293" s="4"/>
    </row>
    <row r="294" spans="1:16" ht="14" hidden="1" x14ac:dyDescent="0.15">
      <c r="A294" s="5">
        <v>23</v>
      </c>
      <c r="B294" s="8"/>
      <c r="C294" s="246">
        <f>IF('INGRESO DE DATOS'!$G$21="Guayaquil/Santa Elena",'Tablas Guayaquil'!C294,'Tablas Resto de Ecuador'!C294)</f>
        <v>2068</v>
      </c>
      <c r="D294" s="246">
        <f>IF('INGRESO DE DATOS'!$G$21="Guayaquil/Santa Elena",'Tablas Guayaquil'!D294,'Tablas Resto de Ecuador'!D294)</f>
        <v>2029</v>
      </c>
      <c r="E294" s="246">
        <f>IF('INGRESO DE DATOS'!$G$21="Guayaquil/Santa Elena",'Tablas Guayaquil'!E294,'Tablas Resto de Ecuador'!E294)</f>
        <v>1908</v>
      </c>
      <c r="F294" s="246">
        <f>IF('INGRESO DE DATOS'!$G$21="Guayaquil/Santa Elena",'Tablas Guayaquil'!F294,'Tablas Resto de Ecuador'!F294)</f>
        <v>1742</v>
      </c>
      <c r="G294" s="246">
        <f>IF('INGRESO DE DATOS'!$G$21="Guayaquil/Santa Elena",'Tablas Guayaquil'!G294,'Tablas Resto de Ecuador'!G294)</f>
        <v>1377</v>
      </c>
      <c r="K294" s="4"/>
      <c r="L294" s="4"/>
      <c r="M294" s="4"/>
      <c r="N294" s="4"/>
      <c r="O294" s="4"/>
      <c r="P294" s="4"/>
    </row>
    <row r="295" spans="1:16" ht="14" hidden="1" x14ac:dyDescent="0.15">
      <c r="A295" s="5">
        <v>24</v>
      </c>
      <c r="B295" s="8"/>
      <c r="C295" s="246">
        <f>IF('INGRESO DE DATOS'!$G$21="Guayaquil/Santa Elena",'Tablas Guayaquil'!C295,'Tablas Resto de Ecuador'!C295)</f>
        <v>2101</v>
      </c>
      <c r="D295" s="246">
        <f>IF('INGRESO DE DATOS'!$G$21="Guayaquil/Santa Elena",'Tablas Guayaquil'!D295,'Tablas Resto de Ecuador'!D295)</f>
        <v>2062</v>
      </c>
      <c r="E295" s="246">
        <f>IF('INGRESO DE DATOS'!$G$21="Guayaquil/Santa Elena",'Tablas Guayaquil'!E295,'Tablas Resto de Ecuador'!E295)</f>
        <v>1942</v>
      </c>
      <c r="F295" s="246">
        <f>IF('INGRESO DE DATOS'!$G$21="Guayaquil/Santa Elena",'Tablas Guayaquil'!F295,'Tablas Resto de Ecuador'!F295)</f>
        <v>1772</v>
      </c>
      <c r="G295" s="246">
        <f>IF('INGRESO DE DATOS'!$G$21="Guayaquil/Santa Elena",'Tablas Guayaquil'!G295,'Tablas Resto de Ecuador'!G295)</f>
        <v>1406</v>
      </c>
      <c r="K295" s="4"/>
      <c r="L295" s="4"/>
      <c r="M295" s="4"/>
      <c r="N295" s="4"/>
      <c r="O295" s="4"/>
      <c r="P295" s="4"/>
    </row>
    <row r="296" spans="1:16" ht="14" hidden="1" x14ac:dyDescent="0.15">
      <c r="A296" s="5">
        <v>25</v>
      </c>
      <c r="B296" s="8"/>
      <c r="C296" s="246">
        <f>IF('INGRESO DE DATOS'!$G$21="Guayaquil/Santa Elena",'Tablas Guayaquil'!C296,'Tablas Resto de Ecuador'!C296)</f>
        <v>2137</v>
      </c>
      <c r="D296" s="246">
        <f>IF('INGRESO DE DATOS'!$G$21="Guayaquil/Santa Elena",'Tablas Guayaquil'!D296,'Tablas Resto de Ecuador'!D296)</f>
        <v>2093</v>
      </c>
      <c r="E296" s="246">
        <f>IF('INGRESO DE DATOS'!$G$21="Guayaquil/Santa Elena",'Tablas Guayaquil'!E296,'Tablas Resto de Ecuador'!E296)</f>
        <v>1974</v>
      </c>
      <c r="F296" s="246">
        <f>IF('INGRESO DE DATOS'!$G$21="Guayaquil/Santa Elena",'Tablas Guayaquil'!F296,'Tablas Resto de Ecuador'!F296)</f>
        <v>1799</v>
      </c>
      <c r="G296" s="246">
        <f>IF('INGRESO DE DATOS'!$G$21="Guayaquil/Santa Elena",'Tablas Guayaquil'!G296,'Tablas Resto de Ecuador'!G296)</f>
        <v>1431</v>
      </c>
      <c r="K296" s="4"/>
      <c r="L296" s="4"/>
      <c r="M296" s="4"/>
      <c r="N296" s="4"/>
      <c r="O296" s="4"/>
      <c r="P296" s="4"/>
    </row>
    <row r="297" spans="1:16" ht="14" hidden="1" x14ac:dyDescent="0.15">
      <c r="A297" s="5">
        <v>26</v>
      </c>
      <c r="B297" s="8"/>
      <c r="C297" s="246">
        <f>IF('INGRESO DE DATOS'!$G$21="Guayaquil/Santa Elena",'Tablas Guayaquil'!C297,'Tablas Resto de Ecuador'!C297)</f>
        <v>2167</v>
      </c>
      <c r="D297" s="246">
        <f>IF('INGRESO DE DATOS'!$G$21="Guayaquil/Santa Elena",'Tablas Guayaquil'!D297,'Tablas Resto de Ecuador'!D297)</f>
        <v>2128</v>
      </c>
      <c r="E297" s="246">
        <f>IF('INGRESO DE DATOS'!$G$21="Guayaquil/Santa Elena",'Tablas Guayaquil'!E297,'Tablas Resto de Ecuador'!E297)</f>
        <v>2005</v>
      </c>
      <c r="F297" s="246">
        <f>IF('INGRESO DE DATOS'!$G$21="Guayaquil/Santa Elena",'Tablas Guayaquil'!F297,'Tablas Resto de Ecuador'!F297)</f>
        <v>1828</v>
      </c>
      <c r="G297" s="246">
        <f>IF('INGRESO DE DATOS'!$G$21="Guayaquil/Santa Elena",'Tablas Guayaquil'!G297,'Tablas Resto de Ecuador'!G297)</f>
        <v>1460</v>
      </c>
      <c r="K297" s="4"/>
      <c r="L297" s="4"/>
      <c r="M297" s="4"/>
      <c r="N297" s="4"/>
      <c r="O297" s="4"/>
      <c r="P297" s="4"/>
    </row>
    <row r="298" spans="1:16" ht="14" hidden="1" x14ac:dyDescent="0.15">
      <c r="A298" s="5">
        <v>27</v>
      </c>
      <c r="B298" s="8"/>
      <c r="C298" s="246">
        <f>IF('INGRESO DE DATOS'!$G$21="Guayaquil/Santa Elena",'Tablas Guayaquil'!C298,'Tablas Resto de Ecuador'!C298)</f>
        <v>2205</v>
      </c>
      <c r="D298" s="246">
        <f>IF('INGRESO DE DATOS'!$G$21="Guayaquil/Santa Elena",'Tablas Guayaquil'!D298,'Tablas Resto de Ecuador'!D298)</f>
        <v>2161</v>
      </c>
      <c r="E298" s="246">
        <f>IF('INGRESO DE DATOS'!$G$21="Guayaquil/Santa Elena",'Tablas Guayaquil'!E298,'Tablas Resto de Ecuador'!E298)</f>
        <v>2034</v>
      </c>
      <c r="F298" s="246">
        <f>IF('INGRESO DE DATOS'!$G$21="Guayaquil/Santa Elena",'Tablas Guayaquil'!F298,'Tablas Resto de Ecuador'!F298)</f>
        <v>1856</v>
      </c>
      <c r="G298" s="246">
        <f>IF('INGRESO DE DATOS'!$G$21="Guayaquil/Santa Elena",'Tablas Guayaquil'!G298,'Tablas Resto de Ecuador'!G298)</f>
        <v>1490</v>
      </c>
      <c r="K298" s="4"/>
      <c r="L298" s="4"/>
      <c r="M298" s="4"/>
      <c r="N298" s="4"/>
      <c r="O298" s="4"/>
      <c r="P298" s="4"/>
    </row>
    <row r="299" spans="1:16" ht="14" hidden="1" x14ac:dyDescent="0.15">
      <c r="A299" s="5">
        <v>28</v>
      </c>
      <c r="B299" s="8"/>
      <c r="C299" s="246">
        <f>IF('INGRESO DE DATOS'!$G$21="Guayaquil/Santa Elena",'Tablas Guayaquil'!C299,'Tablas Resto de Ecuador'!C299)</f>
        <v>2243</v>
      </c>
      <c r="D299" s="246">
        <f>IF('INGRESO DE DATOS'!$G$21="Guayaquil/Santa Elena",'Tablas Guayaquil'!D299,'Tablas Resto de Ecuador'!D299)</f>
        <v>2196</v>
      </c>
      <c r="E299" s="246">
        <f>IF('INGRESO DE DATOS'!$G$21="Guayaquil/Santa Elena",'Tablas Guayaquil'!E299,'Tablas Resto de Ecuador'!E299)</f>
        <v>2069</v>
      </c>
      <c r="F299" s="246">
        <f>IF('INGRESO DE DATOS'!$G$21="Guayaquil/Santa Elena",'Tablas Guayaquil'!F299,'Tablas Resto de Ecuador'!F299)</f>
        <v>1889</v>
      </c>
      <c r="G299" s="246">
        <f>IF('INGRESO DE DATOS'!$G$21="Guayaquil/Santa Elena",'Tablas Guayaquil'!G299,'Tablas Resto de Ecuador'!G299)</f>
        <v>1526</v>
      </c>
      <c r="K299" s="4"/>
      <c r="L299" s="4"/>
      <c r="M299" s="4"/>
      <c r="N299" s="4"/>
      <c r="O299" s="4"/>
      <c r="P299" s="4"/>
    </row>
    <row r="300" spans="1:16" ht="14" hidden="1" x14ac:dyDescent="0.15">
      <c r="A300" s="5">
        <v>29</v>
      </c>
      <c r="B300" s="8"/>
      <c r="C300" s="246">
        <f>IF('INGRESO DE DATOS'!$G$21="Guayaquil/Santa Elena",'Tablas Guayaquil'!C300,'Tablas Resto de Ecuador'!C300)</f>
        <v>2285</v>
      </c>
      <c r="D300" s="246">
        <f>IF('INGRESO DE DATOS'!$G$21="Guayaquil/Santa Elena",'Tablas Guayaquil'!D300,'Tablas Resto de Ecuador'!D300)</f>
        <v>2238</v>
      </c>
      <c r="E300" s="246">
        <f>IF('INGRESO DE DATOS'!$G$21="Guayaquil/Santa Elena",'Tablas Guayaquil'!E300,'Tablas Resto de Ecuador'!E300)</f>
        <v>2110</v>
      </c>
      <c r="F300" s="246">
        <f>IF('INGRESO DE DATOS'!$G$21="Guayaquil/Santa Elena",'Tablas Guayaquil'!F300,'Tablas Resto de Ecuador'!F300)</f>
        <v>1923</v>
      </c>
      <c r="G300" s="246">
        <f>IF('INGRESO DE DATOS'!$G$21="Guayaquil/Santa Elena",'Tablas Guayaquil'!G300,'Tablas Resto de Ecuador'!G300)</f>
        <v>1560</v>
      </c>
      <c r="K300" s="4"/>
      <c r="L300" s="4"/>
      <c r="M300" s="4"/>
      <c r="N300" s="4"/>
      <c r="O300" s="4"/>
      <c r="P300" s="4"/>
    </row>
    <row r="301" spans="1:16" ht="14" hidden="1" x14ac:dyDescent="0.15">
      <c r="A301" s="5">
        <v>30</v>
      </c>
      <c r="B301" s="8"/>
      <c r="C301" s="246">
        <f>IF('INGRESO DE DATOS'!$G$21="Guayaquil/Santa Elena",'Tablas Guayaquil'!C301,'Tablas Resto de Ecuador'!C301)</f>
        <v>2323</v>
      </c>
      <c r="D301" s="246">
        <f>IF('INGRESO DE DATOS'!$G$21="Guayaquil/Santa Elena",'Tablas Guayaquil'!D301,'Tablas Resto de Ecuador'!D301)</f>
        <v>2274</v>
      </c>
      <c r="E301" s="246">
        <f>IF('INGRESO DE DATOS'!$G$21="Guayaquil/Santa Elena",'Tablas Guayaquil'!E301,'Tablas Resto de Ecuador'!E301)</f>
        <v>2147</v>
      </c>
      <c r="F301" s="246">
        <f>IF('INGRESO DE DATOS'!$G$21="Guayaquil/Santa Elena",'Tablas Guayaquil'!F301,'Tablas Resto de Ecuador'!F301)</f>
        <v>1954</v>
      </c>
      <c r="G301" s="246">
        <f>IF('INGRESO DE DATOS'!$G$21="Guayaquil/Santa Elena",'Tablas Guayaquil'!G301,'Tablas Resto de Ecuador'!G301)</f>
        <v>1597</v>
      </c>
      <c r="K301" s="4"/>
      <c r="L301" s="4"/>
      <c r="M301" s="4"/>
      <c r="N301" s="4"/>
      <c r="O301" s="4"/>
      <c r="P301" s="4"/>
    </row>
    <row r="302" spans="1:16" ht="14" hidden="1" x14ac:dyDescent="0.15">
      <c r="A302" s="5">
        <v>31</v>
      </c>
      <c r="B302" s="8"/>
      <c r="C302" s="246">
        <f>IF('INGRESO DE DATOS'!$G$21="Guayaquil/Santa Elena",'Tablas Guayaquil'!C302,'Tablas Resto de Ecuador'!C302)</f>
        <v>2363</v>
      </c>
      <c r="D302" s="246">
        <f>IF('INGRESO DE DATOS'!$G$21="Guayaquil/Santa Elena",'Tablas Guayaquil'!D302,'Tablas Resto de Ecuador'!D302)</f>
        <v>2313</v>
      </c>
      <c r="E302" s="246">
        <f>IF('INGRESO DE DATOS'!$G$21="Guayaquil/Santa Elena",'Tablas Guayaquil'!E302,'Tablas Resto de Ecuador'!E302)</f>
        <v>2184</v>
      </c>
      <c r="F302" s="246">
        <f>IF('INGRESO DE DATOS'!$G$21="Guayaquil/Santa Elena",'Tablas Guayaquil'!F302,'Tablas Resto de Ecuador'!F302)</f>
        <v>1989</v>
      </c>
      <c r="G302" s="246">
        <f>IF('INGRESO DE DATOS'!$G$21="Guayaquil/Santa Elena",'Tablas Guayaquil'!G302,'Tablas Resto de Ecuador'!G302)</f>
        <v>1629</v>
      </c>
      <c r="K302" s="4"/>
      <c r="L302" s="4"/>
      <c r="M302" s="4"/>
      <c r="N302" s="4"/>
      <c r="O302" s="4"/>
      <c r="P302" s="4"/>
    </row>
    <row r="303" spans="1:16" ht="14" hidden="1" x14ac:dyDescent="0.15">
      <c r="A303" s="5">
        <v>32</v>
      </c>
      <c r="B303" s="8"/>
      <c r="C303" s="246">
        <f>IF('INGRESO DE DATOS'!$G$21="Guayaquil/Santa Elena",'Tablas Guayaquil'!C303,'Tablas Resto de Ecuador'!C303)</f>
        <v>2400</v>
      </c>
      <c r="D303" s="246">
        <f>IF('INGRESO DE DATOS'!$G$21="Guayaquil/Santa Elena",'Tablas Guayaquil'!D303,'Tablas Resto de Ecuador'!D303)</f>
        <v>2356</v>
      </c>
      <c r="E303" s="246">
        <f>IF('INGRESO DE DATOS'!$G$21="Guayaquil/Santa Elena",'Tablas Guayaquil'!E303,'Tablas Resto de Ecuador'!E303)</f>
        <v>2218</v>
      </c>
      <c r="F303" s="246">
        <f>IF('INGRESO DE DATOS'!$G$21="Guayaquil/Santa Elena",'Tablas Guayaquil'!F303,'Tablas Resto de Ecuador'!F303)</f>
        <v>2025</v>
      </c>
      <c r="G303" s="246">
        <f>IF('INGRESO DE DATOS'!$G$21="Guayaquil/Santa Elena",'Tablas Guayaquil'!G303,'Tablas Resto de Ecuador'!G303)</f>
        <v>1669</v>
      </c>
      <c r="K303" s="4"/>
      <c r="L303" s="4"/>
      <c r="M303" s="4"/>
      <c r="N303" s="4"/>
      <c r="O303" s="4"/>
      <c r="P303" s="4"/>
    </row>
    <row r="304" spans="1:16" ht="14" hidden="1" x14ac:dyDescent="0.15">
      <c r="A304" s="5">
        <v>33</v>
      </c>
      <c r="B304" s="8"/>
      <c r="C304" s="246">
        <f>IF('INGRESO DE DATOS'!$G$21="Guayaquil/Santa Elena",'Tablas Guayaquil'!C304,'Tablas Resto de Ecuador'!C304)</f>
        <v>2467</v>
      </c>
      <c r="D304" s="246">
        <f>IF('INGRESO DE DATOS'!$G$21="Guayaquil/Santa Elena",'Tablas Guayaquil'!D304,'Tablas Resto de Ecuador'!D304)</f>
        <v>2419</v>
      </c>
      <c r="E304" s="246">
        <f>IF('INGRESO DE DATOS'!$G$21="Guayaquil/Santa Elena",'Tablas Guayaquil'!E304,'Tablas Resto de Ecuador'!E304)</f>
        <v>2281</v>
      </c>
      <c r="F304" s="246">
        <f>IF('INGRESO DE DATOS'!$G$21="Guayaquil/Santa Elena",'Tablas Guayaquil'!F304,'Tablas Resto de Ecuador'!F304)</f>
        <v>2079</v>
      </c>
      <c r="G304" s="246">
        <f>IF('INGRESO DE DATOS'!$G$21="Guayaquil/Santa Elena",'Tablas Guayaquil'!G304,'Tablas Resto de Ecuador'!G304)</f>
        <v>1716</v>
      </c>
      <c r="K304" s="4"/>
      <c r="L304" s="4"/>
      <c r="M304" s="4"/>
      <c r="N304" s="4"/>
      <c r="O304" s="4"/>
      <c r="P304" s="4"/>
    </row>
    <row r="305" spans="1:16" ht="14" hidden="1" x14ac:dyDescent="0.15">
      <c r="A305" s="5">
        <v>34</v>
      </c>
      <c r="B305" s="8"/>
      <c r="C305" s="246">
        <f>IF('INGRESO DE DATOS'!$G$21="Guayaquil/Santa Elena",'Tablas Guayaquil'!C305,'Tablas Resto de Ecuador'!C305)</f>
        <v>2535</v>
      </c>
      <c r="D305" s="246">
        <f>IF('INGRESO DE DATOS'!$G$21="Guayaquil/Santa Elena",'Tablas Guayaquil'!D305,'Tablas Resto de Ecuador'!D305)</f>
        <v>2486</v>
      </c>
      <c r="E305" s="246">
        <f>IF('INGRESO DE DATOS'!$G$21="Guayaquil/Santa Elena",'Tablas Guayaquil'!E305,'Tablas Resto de Ecuador'!E305)</f>
        <v>2341</v>
      </c>
      <c r="F305" s="246">
        <f>IF('INGRESO DE DATOS'!$G$21="Guayaquil/Santa Elena",'Tablas Guayaquil'!F305,'Tablas Resto de Ecuador'!F305)</f>
        <v>2135</v>
      </c>
      <c r="G305" s="246">
        <f>IF('INGRESO DE DATOS'!$G$21="Guayaquil/Santa Elena",'Tablas Guayaquil'!G305,'Tablas Resto de Ecuador'!G305)</f>
        <v>1767</v>
      </c>
      <c r="K305" s="4"/>
      <c r="L305" s="4"/>
      <c r="M305" s="4"/>
      <c r="N305" s="4"/>
      <c r="O305" s="4"/>
      <c r="P305" s="4"/>
    </row>
    <row r="306" spans="1:16" ht="14" hidden="1" x14ac:dyDescent="0.15">
      <c r="A306" s="5">
        <v>35</v>
      </c>
      <c r="B306" s="8"/>
      <c r="C306" s="246">
        <f>IF('INGRESO DE DATOS'!$G$21="Guayaquil/Santa Elena",'Tablas Guayaquil'!C306,'Tablas Resto de Ecuador'!C306)</f>
        <v>2598</v>
      </c>
      <c r="D306" s="246">
        <f>IF('INGRESO DE DATOS'!$G$21="Guayaquil/Santa Elena",'Tablas Guayaquil'!D306,'Tablas Resto de Ecuador'!D306)</f>
        <v>2546</v>
      </c>
      <c r="E306" s="246">
        <f>IF('INGRESO DE DATOS'!$G$21="Guayaquil/Santa Elena",'Tablas Guayaquil'!E306,'Tablas Resto de Ecuador'!E306)</f>
        <v>2400</v>
      </c>
      <c r="F306" s="246">
        <f>IF('INGRESO DE DATOS'!$G$21="Guayaquil/Santa Elena",'Tablas Guayaquil'!F306,'Tablas Resto de Ecuador'!F306)</f>
        <v>2190</v>
      </c>
      <c r="G306" s="246">
        <f>IF('INGRESO DE DATOS'!$G$21="Guayaquil/Santa Elena",'Tablas Guayaquil'!G306,'Tablas Resto de Ecuador'!G306)</f>
        <v>1817</v>
      </c>
      <c r="K306" s="4"/>
      <c r="L306" s="4"/>
      <c r="M306" s="4"/>
      <c r="N306" s="4"/>
      <c r="O306" s="4"/>
      <c r="P306" s="4"/>
    </row>
    <row r="307" spans="1:16" ht="14" hidden="1" x14ac:dyDescent="0.15">
      <c r="A307" s="5">
        <v>36</v>
      </c>
      <c r="B307" s="8"/>
      <c r="C307" s="246">
        <f>IF('INGRESO DE DATOS'!$G$21="Guayaquil/Santa Elena",'Tablas Guayaquil'!C307,'Tablas Resto de Ecuador'!C307)</f>
        <v>2665</v>
      </c>
      <c r="D307" s="246">
        <f>IF('INGRESO DE DATOS'!$G$21="Guayaquil/Santa Elena",'Tablas Guayaquil'!D307,'Tablas Resto de Ecuador'!D307)</f>
        <v>2612</v>
      </c>
      <c r="E307" s="246">
        <f>IF('INGRESO DE DATOS'!$G$21="Guayaquil/Santa Elena",'Tablas Guayaquil'!E307,'Tablas Resto de Ecuador'!E307)</f>
        <v>2463</v>
      </c>
      <c r="F307" s="246">
        <f>IF('INGRESO DE DATOS'!$G$21="Guayaquil/Santa Elena",'Tablas Guayaquil'!F307,'Tablas Resto de Ecuador'!F307)</f>
        <v>2243</v>
      </c>
      <c r="G307" s="246">
        <f>IF('INGRESO DE DATOS'!$G$21="Guayaquil/Santa Elena",'Tablas Guayaquil'!G307,'Tablas Resto de Ecuador'!G307)</f>
        <v>1870</v>
      </c>
      <c r="K307" s="4"/>
      <c r="L307" s="4"/>
      <c r="M307" s="4"/>
      <c r="N307" s="4"/>
      <c r="O307" s="4"/>
      <c r="P307" s="4"/>
    </row>
    <row r="308" spans="1:16" ht="14" hidden="1" x14ac:dyDescent="0.15">
      <c r="A308" s="5">
        <v>37</v>
      </c>
      <c r="B308" s="8"/>
      <c r="C308" s="246">
        <f>IF('INGRESO DE DATOS'!$G$21="Guayaquil/Santa Elena",'Tablas Guayaquil'!C308,'Tablas Resto de Ecuador'!C308)</f>
        <v>2731</v>
      </c>
      <c r="D308" s="246">
        <f>IF('INGRESO DE DATOS'!$G$21="Guayaquil/Santa Elena",'Tablas Guayaquil'!D308,'Tablas Resto de Ecuador'!D308)</f>
        <v>2676</v>
      </c>
      <c r="E308" s="246">
        <f>IF('INGRESO DE DATOS'!$G$21="Guayaquil/Santa Elena",'Tablas Guayaquil'!E308,'Tablas Resto de Ecuador'!E308)</f>
        <v>2520</v>
      </c>
      <c r="F308" s="246">
        <f>IF('INGRESO DE DATOS'!$G$21="Guayaquil/Santa Elena",'Tablas Guayaquil'!F308,'Tablas Resto de Ecuador'!F308)</f>
        <v>2297</v>
      </c>
      <c r="G308" s="246">
        <f>IF('INGRESO DE DATOS'!$G$21="Guayaquil/Santa Elena",'Tablas Guayaquil'!G308,'Tablas Resto de Ecuador'!G308)</f>
        <v>1922</v>
      </c>
      <c r="K308" s="4"/>
      <c r="L308" s="4"/>
      <c r="M308" s="4"/>
      <c r="N308" s="4"/>
      <c r="O308" s="4"/>
      <c r="P308" s="4"/>
    </row>
    <row r="309" spans="1:16" ht="14" hidden="1" x14ac:dyDescent="0.15">
      <c r="A309" s="5">
        <v>38</v>
      </c>
      <c r="B309" s="8"/>
      <c r="C309" s="246">
        <f>IF('INGRESO DE DATOS'!$G$21="Guayaquil/Santa Elena",'Tablas Guayaquil'!C309,'Tablas Resto de Ecuador'!C309)</f>
        <v>2797</v>
      </c>
      <c r="D309" s="246">
        <f>IF('INGRESO DE DATOS'!$G$21="Guayaquil/Santa Elena",'Tablas Guayaquil'!D309,'Tablas Resto de Ecuador'!D309)</f>
        <v>2744</v>
      </c>
      <c r="E309" s="246">
        <f>IF('INGRESO DE DATOS'!$G$21="Guayaquil/Santa Elena",'Tablas Guayaquil'!E309,'Tablas Resto de Ecuador'!E309)</f>
        <v>2585</v>
      </c>
      <c r="F309" s="246">
        <f>IF('INGRESO DE DATOS'!$G$21="Guayaquil/Santa Elena",'Tablas Guayaquil'!F309,'Tablas Resto de Ecuador'!F309)</f>
        <v>2359</v>
      </c>
      <c r="G309" s="246">
        <f>IF('INGRESO DE DATOS'!$G$21="Guayaquil/Santa Elena",'Tablas Guayaquil'!G309,'Tablas Resto de Ecuador'!G309)</f>
        <v>1974</v>
      </c>
      <c r="K309" s="4"/>
      <c r="L309" s="4"/>
      <c r="M309" s="4"/>
      <c r="N309" s="4"/>
      <c r="O309" s="4"/>
      <c r="P309" s="4"/>
    </row>
    <row r="310" spans="1:16" ht="14" hidden="1" x14ac:dyDescent="0.15">
      <c r="A310" s="5">
        <v>39</v>
      </c>
      <c r="B310" s="8"/>
      <c r="C310" s="246">
        <f>IF('INGRESO DE DATOS'!$G$21="Guayaquil/Santa Elena",'Tablas Guayaquil'!C310,'Tablas Resto de Ecuador'!C310)</f>
        <v>2866</v>
      </c>
      <c r="D310" s="246">
        <f>IF('INGRESO DE DATOS'!$G$21="Guayaquil/Santa Elena",'Tablas Guayaquil'!D310,'Tablas Resto de Ecuador'!D310)</f>
        <v>2807</v>
      </c>
      <c r="E310" s="246">
        <f>IF('INGRESO DE DATOS'!$G$21="Guayaquil/Santa Elena",'Tablas Guayaquil'!E310,'Tablas Resto de Ecuador'!E310)</f>
        <v>2645</v>
      </c>
      <c r="F310" s="246">
        <f>IF('INGRESO DE DATOS'!$G$21="Guayaquil/Santa Elena",'Tablas Guayaquil'!F310,'Tablas Resto de Ecuador'!F310)</f>
        <v>2413</v>
      </c>
      <c r="G310" s="246">
        <f>IF('INGRESO DE DATOS'!$G$21="Guayaquil/Santa Elena",'Tablas Guayaquil'!G310,'Tablas Resto de Ecuador'!G310)</f>
        <v>2030</v>
      </c>
      <c r="K310" s="4"/>
      <c r="L310" s="4"/>
      <c r="M310" s="4"/>
      <c r="N310" s="4"/>
      <c r="O310" s="4"/>
      <c r="P310" s="4"/>
    </row>
    <row r="311" spans="1:16" ht="14" hidden="1" x14ac:dyDescent="0.15">
      <c r="A311" s="5">
        <v>40</v>
      </c>
      <c r="B311" s="8"/>
      <c r="C311" s="246">
        <f>IF('INGRESO DE DATOS'!$G$21="Guayaquil/Santa Elena",'Tablas Guayaquil'!C311,'Tablas Resto de Ecuador'!C311)</f>
        <v>2933</v>
      </c>
      <c r="D311" s="246">
        <f>IF('INGRESO DE DATOS'!$G$21="Guayaquil/Santa Elena",'Tablas Guayaquil'!D311,'Tablas Resto de Ecuador'!D311)</f>
        <v>2872</v>
      </c>
      <c r="E311" s="246">
        <f>IF('INGRESO DE DATOS'!$G$21="Guayaquil/Santa Elena",'Tablas Guayaquil'!E311,'Tablas Resto de Ecuador'!E311)</f>
        <v>2706</v>
      </c>
      <c r="F311" s="246">
        <f>IF('INGRESO DE DATOS'!$G$21="Guayaquil/Santa Elena",'Tablas Guayaquil'!F311,'Tablas Resto de Ecuador'!F311)</f>
        <v>2468</v>
      </c>
      <c r="G311" s="246">
        <f>IF('INGRESO DE DATOS'!$G$21="Guayaquil/Santa Elena",'Tablas Guayaquil'!G311,'Tablas Resto de Ecuador'!G311)</f>
        <v>2086</v>
      </c>
      <c r="K311" s="4"/>
      <c r="L311" s="4"/>
      <c r="M311" s="4"/>
      <c r="N311" s="4"/>
      <c r="O311" s="4"/>
      <c r="P311" s="4"/>
    </row>
    <row r="312" spans="1:16" ht="14" hidden="1" x14ac:dyDescent="0.15">
      <c r="A312" s="5">
        <v>41</v>
      </c>
      <c r="B312" s="8"/>
      <c r="C312" s="246">
        <f>IF('INGRESO DE DATOS'!$G$21="Guayaquil/Santa Elena",'Tablas Guayaquil'!C312,'Tablas Resto de Ecuador'!C312)</f>
        <v>2999</v>
      </c>
      <c r="D312" s="246">
        <f>IF('INGRESO DE DATOS'!$G$21="Guayaquil/Santa Elena",'Tablas Guayaquil'!D312,'Tablas Resto de Ecuador'!D312)</f>
        <v>2938</v>
      </c>
      <c r="E312" s="246">
        <f>IF('INGRESO DE DATOS'!$G$21="Guayaquil/Santa Elena",'Tablas Guayaquil'!E312,'Tablas Resto de Ecuador'!E312)</f>
        <v>2768</v>
      </c>
      <c r="F312" s="246">
        <f>IF('INGRESO DE DATOS'!$G$21="Guayaquil/Santa Elena",'Tablas Guayaquil'!F312,'Tablas Resto de Ecuador'!F312)</f>
        <v>2521</v>
      </c>
      <c r="G312" s="246">
        <f>IF('INGRESO DE DATOS'!$G$21="Guayaquil/Santa Elena",'Tablas Guayaquil'!G312,'Tablas Resto de Ecuador'!G312)</f>
        <v>2137</v>
      </c>
      <c r="K312" s="4"/>
      <c r="L312" s="4"/>
      <c r="M312" s="4"/>
      <c r="N312" s="4"/>
      <c r="O312" s="4"/>
      <c r="P312" s="4"/>
    </row>
    <row r="313" spans="1:16" ht="14" hidden="1" x14ac:dyDescent="0.15">
      <c r="A313" s="5">
        <v>42</v>
      </c>
      <c r="B313" s="8"/>
      <c r="C313" s="246">
        <f>IF('INGRESO DE DATOS'!$G$21="Guayaquil/Santa Elena",'Tablas Guayaquil'!C313,'Tablas Resto de Ecuador'!C313)</f>
        <v>3066</v>
      </c>
      <c r="D313" s="246">
        <f>IF('INGRESO DE DATOS'!$G$21="Guayaquil/Santa Elena",'Tablas Guayaquil'!D313,'Tablas Resto de Ecuador'!D313)</f>
        <v>3003</v>
      </c>
      <c r="E313" s="246">
        <f>IF('INGRESO DE DATOS'!$G$21="Guayaquil/Santa Elena",'Tablas Guayaquil'!E313,'Tablas Resto de Ecuador'!E313)</f>
        <v>2833</v>
      </c>
      <c r="F313" s="246">
        <f>IF('INGRESO DE DATOS'!$G$21="Guayaquil/Santa Elena",'Tablas Guayaquil'!F313,'Tablas Resto de Ecuador'!F313)</f>
        <v>2582</v>
      </c>
      <c r="G313" s="246">
        <f>IF('INGRESO DE DATOS'!$G$21="Guayaquil/Santa Elena",'Tablas Guayaquil'!G313,'Tablas Resto de Ecuador'!G313)</f>
        <v>2191</v>
      </c>
      <c r="K313" s="4"/>
      <c r="L313" s="4"/>
      <c r="M313" s="4"/>
      <c r="N313" s="4"/>
      <c r="O313" s="4"/>
      <c r="P313" s="4"/>
    </row>
    <row r="314" spans="1:16" ht="14" hidden="1" x14ac:dyDescent="0.15">
      <c r="A314" s="5">
        <v>43</v>
      </c>
      <c r="B314" s="8"/>
      <c r="C314" s="246">
        <f>IF('INGRESO DE DATOS'!$G$21="Guayaquil/Santa Elena",'Tablas Guayaquil'!C314,'Tablas Resto de Ecuador'!C314)</f>
        <v>3187</v>
      </c>
      <c r="D314" s="246">
        <f>IF('INGRESO DE DATOS'!$G$21="Guayaquil/Santa Elena",'Tablas Guayaquil'!D314,'Tablas Resto de Ecuador'!D314)</f>
        <v>3123</v>
      </c>
      <c r="E314" s="246">
        <f>IF('INGRESO DE DATOS'!$G$21="Guayaquil/Santa Elena",'Tablas Guayaquil'!E314,'Tablas Resto de Ecuador'!E314)</f>
        <v>2941</v>
      </c>
      <c r="F314" s="246">
        <f>IF('INGRESO DE DATOS'!$G$21="Guayaquil/Santa Elena",'Tablas Guayaquil'!F314,'Tablas Resto de Ecuador'!F314)</f>
        <v>2684</v>
      </c>
      <c r="G314" s="246">
        <f>IF('INGRESO DE DATOS'!$G$21="Guayaquil/Santa Elena",'Tablas Guayaquil'!G314,'Tablas Resto de Ecuador'!G314)</f>
        <v>2290</v>
      </c>
      <c r="K314" s="4"/>
      <c r="L314" s="4"/>
      <c r="M314" s="4"/>
      <c r="N314" s="4"/>
      <c r="O314" s="4"/>
      <c r="P314" s="4"/>
    </row>
    <row r="315" spans="1:16" ht="14" hidden="1" x14ac:dyDescent="0.15">
      <c r="A315" s="5">
        <v>44</v>
      </c>
      <c r="B315" s="8"/>
      <c r="C315" s="246">
        <f>IF('INGRESO DE DATOS'!$G$21="Guayaquil/Santa Elena",'Tablas Guayaquil'!C315,'Tablas Resto de Ecuador'!C315)</f>
        <v>3310</v>
      </c>
      <c r="D315" s="246">
        <f>IF('INGRESO DE DATOS'!$G$21="Guayaquil/Santa Elena",'Tablas Guayaquil'!D315,'Tablas Resto de Ecuador'!D315)</f>
        <v>3245</v>
      </c>
      <c r="E315" s="246">
        <f>IF('INGRESO DE DATOS'!$G$21="Guayaquil/Santa Elena",'Tablas Guayaquil'!E315,'Tablas Resto de Ecuador'!E315)</f>
        <v>3056</v>
      </c>
      <c r="F315" s="246">
        <f>IF('INGRESO DE DATOS'!$G$21="Guayaquil/Santa Elena",'Tablas Guayaquil'!F315,'Tablas Resto de Ecuador'!F315)</f>
        <v>2788</v>
      </c>
      <c r="G315" s="246">
        <f>IF('INGRESO DE DATOS'!$G$21="Guayaquil/Santa Elena",'Tablas Guayaquil'!G315,'Tablas Resto de Ecuador'!G315)</f>
        <v>2386</v>
      </c>
      <c r="K315" s="4"/>
      <c r="L315" s="4"/>
      <c r="M315" s="4"/>
      <c r="N315" s="4"/>
      <c r="O315" s="4"/>
      <c r="P315" s="4"/>
    </row>
    <row r="316" spans="1:16" ht="14" hidden="1" x14ac:dyDescent="0.15">
      <c r="A316" s="5">
        <v>45</v>
      </c>
      <c r="B316" s="8"/>
      <c r="C316" s="246">
        <f>IF('INGRESO DE DATOS'!$G$21="Guayaquil/Santa Elena",'Tablas Guayaquil'!C316,'Tablas Resto de Ecuador'!C316)</f>
        <v>3433</v>
      </c>
      <c r="D316" s="246">
        <f>IF('INGRESO DE DATOS'!$G$21="Guayaquil/Santa Elena",'Tablas Guayaquil'!D316,'Tablas Resto de Ecuador'!D316)</f>
        <v>3358</v>
      </c>
      <c r="E316" s="246">
        <f>IF('INGRESO DE DATOS'!$G$21="Guayaquil/Santa Elena",'Tablas Guayaquil'!E316,'Tablas Resto de Ecuador'!E316)</f>
        <v>3172</v>
      </c>
      <c r="F316" s="246">
        <f>IF('INGRESO DE DATOS'!$G$21="Guayaquil/Santa Elena",'Tablas Guayaquil'!F316,'Tablas Resto de Ecuador'!F316)</f>
        <v>2891</v>
      </c>
      <c r="G316" s="246">
        <f>IF('INGRESO DE DATOS'!$G$21="Guayaquil/Santa Elena",'Tablas Guayaquil'!G316,'Tablas Resto de Ecuador'!G316)</f>
        <v>2486</v>
      </c>
      <c r="K316" s="4"/>
      <c r="L316" s="4"/>
      <c r="M316" s="4"/>
      <c r="N316" s="4"/>
      <c r="O316" s="4"/>
      <c r="P316" s="4"/>
    </row>
    <row r="317" spans="1:16" ht="14" hidden="1" x14ac:dyDescent="0.15">
      <c r="A317" s="5">
        <v>46</v>
      </c>
      <c r="B317" s="8"/>
      <c r="C317" s="246">
        <f>IF('INGRESO DE DATOS'!$G$21="Guayaquil/Santa Elena",'Tablas Guayaquil'!C317,'Tablas Resto de Ecuador'!C317)</f>
        <v>3554</v>
      </c>
      <c r="D317" s="246">
        <f>IF('INGRESO DE DATOS'!$G$21="Guayaquil/Santa Elena",'Tablas Guayaquil'!D317,'Tablas Resto de Ecuador'!D317)</f>
        <v>3480</v>
      </c>
      <c r="E317" s="246">
        <f>IF('INGRESO DE DATOS'!$G$21="Guayaquil/Santa Elena",'Tablas Guayaquil'!E317,'Tablas Resto de Ecuador'!E317)</f>
        <v>3281</v>
      </c>
      <c r="F317" s="246">
        <f>IF('INGRESO DE DATOS'!$G$21="Guayaquil/Santa Elena",'Tablas Guayaquil'!F317,'Tablas Resto de Ecuador'!F317)</f>
        <v>2995</v>
      </c>
      <c r="G317" s="246">
        <f>IF('INGRESO DE DATOS'!$G$21="Guayaquil/Santa Elena",'Tablas Guayaquil'!G317,'Tablas Resto de Ecuador'!G317)</f>
        <v>2579</v>
      </c>
      <c r="K317" s="4"/>
      <c r="L317" s="4"/>
      <c r="M317" s="4"/>
      <c r="N317" s="4"/>
      <c r="O317" s="4"/>
      <c r="P317" s="4"/>
    </row>
    <row r="318" spans="1:16" ht="14" hidden="1" x14ac:dyDescent="0.15">
      <c r="A318" s="5">
        <v>47</v>
      </c>
      <c r="B318" s="8"/>
      <c r="C318" s="246">
        <f>IF('INGRESO DE DATOS'!$G$21="Guayaquil/Santa Elena",'Tablas Guayaquil'!C318,'Tablas Resto de Ecuador'!C318)</f>
        <v>3676</v>
      </c>
      <c r="D318" s="246">
        <f>IF('INGRESO DE DATOS'!$G$21="Guayaquil/Santa Elena",'Tablas Guayaquil'!D318,'Tablas Resto de Ecuador'!D318)</f>
        <v>3600</v>
      </c>
      <c r="E318" s="246">
        <f>IF('INGRESO DE DATOS'!$G$21="Guayaquil/Santa Elena",'Tablas Guayaquil'!E318,'Tablas Resto de Ecuador'!E318)</f>
        <v>3395</v>
      </c>
      <c r="F318" s="246">
        <f>IF('INGRESO DE DATOS'!$G$21="Guayaquil/Santa Elena",'Tablas Guayaquil'!F318,'Tablas Resto de Ecuador'!F318)</f>
        <v>3094</v>
      </c>
      <c r="G318" s="246">
        <f>IF('INGRESO DE DATOS'!$G$21="Guayaquil/Santa Elena",'Tablas Guayaquil'!G318,'Tablas Resto de Ecuador'!G318)</f>
        <v>2676</v>
      </c>
      <c r="K318" s="4"/>
      <c r="L318" s="4"/>
      <c r="M318" s="4"/>
      <c r="N318" s="4"/>
      <c r="O318" s="4"/>
      <c r="P318" s="4"/>
    </row>
    <row r="319" spans="1:16" ht="14" hidden="1" x14ac:dyDescent="0.15">
      <c r="A319" s="5">
        <v>48</v>
      </c>
      <c r="B319" s="8"/>
      <c r="C319" s="246">
        <f>IF('INGRESO DE DATOS'!$G$21="Guayaquil/Santa Elena",'Tablas Guayaquil'!C319,'Tablas Resto de Ecuador'!C319)</f>
        <v>3804</v>
      </c>
      <c r="D319" s="246">
        <f>IF('INGRESO DE DATOS'!$G$21="Guayaquil/Santa Elena",'Tablas Guayaquil'!D319,'Tablas Resto de Ecuador'!D319)</f>
        <v>3727</v>
      </c>
      <c r="E319" s="246">
        <f>IF('INGRESO DE DATOS'!$G$21="Guayaquil/Santa Elena",'Tablas Guayaquil'!E319,'Tablas Resto de Ecuador'!E319)</f>
        <v>3513</v>
      </c>
      <c r="F319" s="246">
        <f>IF('INGRESO DE DATOS'!$G$21="Guayaquil/Santa Elena",'Tablas Guayaquil'!F319,'Tablas Resto de Ecuador'!F319)</f>
        <v>3206</v>
      </c>
      <c r="G319" s="246">
        <f>IF('INGRESO DE DATOS'!$G$21="Guayaquil/Santa Elena",'Tablas Guayaquil'!G319,'Tablas Resto de Ecuador'!G319)</f>
        <v>2775</v>
      </c>
      <c r="K319" s="4"/>
      <c r="L319" s="4"/>
      <c r="M319" s="4"/>
      <c r="N319" s="4"/>
      <c r="O319" s="4"/>
      <c r="P319" s="4"/>
    </row>
    <row r="320" spans="1:16" ht="14" hidden="1" x14ac:dyDescent="0.15">
      <c r="A320" s="5">
        <v>49</v>
      </c>
      <c r="B320" s="8"/>
      <c r="C320" s="246">
        <f>IF('INGRESO DE DATOS'!$G$21="Guayaquil/Santa Elena",'Tablas Guayaquil'!C320,'Tablas Resto de Ecuador'!C320)</f>
        <v>3934</v>
      </c>
      <c r="D320" s="246">
        <f>IF('INGRESO DE DATOS'!$G$21="Guayaquil/Santa Elena",'Tablas Guayaquil'!D320,'Tablas Resto de Ecuador'!D320)</f>
        <v>3856</v>
      </c>
      <c r="E320" s="246">
        <f>IF('INGRESO DE DATOS'!$G$21="Guayaquil/Santa Elena",'Tablas Guayaquil'!E320,'Tablas Resto de Ecuador'!E320)</f>
        <v>3630</v>
      </c>
      <c r="F320" s="246">
        <f>IF('INGRESO DE DATOS'!$G$21="Guayaquil/Santa Elena",'Tablas Guayaquil'!F320,'Tablas Resto de Ecuador'!F320)</f>
        <v>3314</v>
      </c>
      <c r="G320" s="246">
        <f>IF('INGRESO DE DATOS'!$G$21="Guayaquil/Santa Elena",'Tablas Guayaquil'!G320,'Tablas Resto de Ecuador'!G320)</f>
        <v>2877</v>
      </c>
      <c r="K320" s="4"/>
      <c r="L320" s="4"/>
      <c r="M320" s="4"/>
      <c r="N320" s="4"/>
      <c r="O320" s="4"/>
      <c r="P320" s="4"/>
    </row>
    <row r="321" spans="1:16" ht="14" hidden="1" x14ac:dyDescent="0.15">
      <c r="A321" s="5">
        <v>50</v>
      </c>
      <c r="B321" s="8"/>
      <c r="C321" s="246">
        <f>IF('INGRESO DE DATOS'!$G$21="Guayaquil/Santa Elena",'Tablas Guayaquil'!C321,'Tablas Resto de Ecuador'!C321)</f>
        <v>4061</v>
      </c>
      <c r="D321" s="246">
        <f>IF('INGRESO DE DATOS'!$G$21="Guayaquil/Santa Elena",'Tablas Guayaquil'!D321,'Tablas Resto de Ecuador'!D321)</f>
        <v>3981</v>
      </c>
      <c r="E321" s="246">
        <f>IF('INGRESO DE DATOS'!$G$21="Guayaquil/Santa Elena",'Tablas Guayaquil'!E321,'Tablas Resto de Ecuador'!E321)</f>
        <v>3752</v>
      </c>
      <c r="F321" s="246">
        <f>IF('INGRESO DE DATOS'!$G$21="Guayaquil/Santa Elena",'Tablas Guayaquil'!F321,'Tablas Resto de Ecuador'!F321)</f>
        <v>3422</v>
      </c>
      <c r="G321" s="246">
        <f>IF('INGRESO DE DATOS'!$G$21="Guayaquil/Santa Elena",'Tablas Guayaquil'!G321,'Tablas Resto de Ecuador'!G321)</f>
        <v>2977</v>
      </c>
      <c r="K321" s="4"/>
      <c r="L321" s="4"/>
      <c r="M321" s="4"/>
      <c r="N321" s="4"/>
      <c r="O321" s="4"/>
      <c r="P321" s="4"/>
    </row>
    <row r="322" spans="1:16" ht="14" hidden="1" x14ac:dyDescent="0.15">
      <c r="A322" s="5">
        <v>51</v>
      </c>
      <c r="B322" s="8"/>
      <c r="C322" s="246">
        <f>IF('INGRESO DE DATOS'!$G$21="Guayaquil/Santa Elena",'Tablas Guayaquil'!C322,'Tablas Resto de Ecuador'!C322)</f>
        <v>4189</v>
      </c>
      <c r="D322" s="246">
        <f>IF('INGRESO DE DATOS'!$G$21="Guayaquil/Santa Elena",'Tablas Guayaquil'!D322,'Tablas Resto de Ecuador'!D322)</f>
        <v>4106</v>
      </c>
      <c r="E322" s="246">
        <f>IF('INGRESO DE DATOS'!$G$21="Guayaquil/Santa Elena",'Tablas Guayaquil'!E322,'Tablas Resto de Ecuador'!E322)</f>
        <v>3869</v>
      </c>
      <c r="F322" s="246">
        <f>IF('INGRESO DE DATOS'!$G$21="Guayaquil/Santa Elena",'Tablas Guayaquil'!F322,'Tablas Resto de Ecuador'!F322)</f>
        <v>3530</v>
      </c>
      <c r="G322" s="246">
        <f>IF('INGRESO DE DATOS'!$G$21="Guayaquil/Santa Elena",'Tablas Guayaquil'!G322,'Tablas Resto de Ecuador'!G322)</f>
        <v>3076</v>
      </c>
      <c r="K322" s="4"/>
      <c r="L322" s="4"/>
      <c r="M322" s="4"/>
      <c r="N322" s="4"/>
      <c r="O322" s="4"/>
      <c r="P322" s="4"/>
    </row>
    <row r="323" spans="1:16" ht="14" hidden="1" x14ac:dyDescent="0.15">
      <c r="A323" s="5">
        <v>52</v>
      </c>
      <c r="B323" s="8"/>
      <c r="C323" s="246">
        <f>IF('INGRESO DE DATOS'!$G$21="Guayaquil/Santa Elena",'Tablas Guayaquil'!C323,'Tablas Resto de Ecuador'!C323)</f>
        <v>4318</v>
      </c>
      <c r="D323" s="246">
        <f>IF('INGRESO DE DATOS'!$G$21="Guayaquil/Santa Elena",'Tablas Guayaquil'!D323,'Tablas Resto de Ecuador'!D323)</f>
        <v>4231</v>
      </c>
      <c r="E323" s="246">
        <f>IF('INGRESO DE DATOS'!$G$21="Guayaquil/Santa Elena",'Tablas Guayaquil'!E323,'Tablas Resto de Ecuador'!E323)</f>
        <v>3990</v>
      </c>
      <c r="F323" s="246">
        <f>IF('INGRESO DE DATOS'!$G$21="Guayaquil/Santa Elena",'Tablas Guayaquil'!F323,'Tablas Resto de Ecuador'!F323)</f>
        <v>3639</v>
      </c>
      <c r="G323" s="246">
        <f>IF('INGRESO DE DATOS'!$G$21="Guayaquil/Santa Elena",'Tablas Guayaquil'!G323,'Tablas Resto de Ecuador'!G323)</f>
        <v>3179</v>
      </c>
      <c r="K323" s="4"/>
      <c r="L323" s="4"/>
      <c r="M323" s="4"/>
      <c r="N323" s="4"/>
      <c r="O323" s="4"/>
      <c r="P323" s="4"/>
    </row>
    <row r="324" spans="1:16" ht="14" hidden="1" x14ac:dyDescent="0.15">
      <c r="A324" s="5">
        <v>53</v>
      </c>
      <c r="B324" s="8"/>
      <c r="C324" s="246">
        <f>IF('INGRESO DE DATOS'!$G$21="Guayaquil/Santa Elena",'Tablas Guayaquil'!C324,'Tablas Resto de Ecuador'!C324)</f>
        <v>4472</v>
      </c>
      <c r="D324" s="246">
        <f>IF('INGRESO DE DATOS'!$G$21="Guayaquil/Santa Elena",'Tablas Guayaquil'!D324,'Tablas Resto de Ecuador'!D324)</f>
        <v>4381</v>
      </c>
      <c r="E324" s="246">
        <f>IF('INGRESO DE DATOS'!$G$21="Guayaquil/Santa Elena",'Tablas Guayaquil'!E324,'Tablas Resto de Ecuador'!E324)</f>
        <v>4128</v>
      </c>
      <c r="F324" s="246">
        <f>IF('INGRESO DE DATOS'!$G$21="Guayaquil/Santa Elena",'Tablas Guayaquil'!F324,'Tablas Resto de Ecuador'!F324)</f>
        <v>3765</v>
      </c>
      <c r="G324" s="246">
        <f>IF('INGRESO DE DATOS'!$G$21="Guayaquil/Santa Elena",'Tablas Guayaquil'!G324,'Tablas Resto de Ecuador'!G324)</f>
        <v>3301</v>
      </c>
      <c r="K324" s="4"/>
      <c r="L324" s="4"/>
      <c r="M324" s="4"/>
      <c r="N324" s="4"/>
      <c r="O324" s="4"/>
      <c r="P324" s="4"/>
    </row>
    <row r="325" spans="1:16" ht="14" hidden="1" x14ac:dyDescent="0.15">
      <c r="A325" s="5">
        <v>54</v>
      </c>
      <c r="B325" s="8"/>
      <c r="C325" s="246">
        <f>IF('INGRESO DE DATOS'!$G$21="Guayaquil/Santa Elena",'Tablas Guayaquil'!C325,'Tablas Resto de Ecuador'!C325)</f>
        <v>4627</v>
      </c>
      <c r="D325" s="246">
        <f>IF('INGRESO DE DATOS'!$G$21="Guayaquil/Santa Elena",'Tablas Guayaquil'!D325,'Tablas Resto de Ecuador'!D325)</f>
        <v>4531</v>
      </c>
      <c r="E325" s="246">
        <f>IF('INGRESO DE DATOS'!$G$21="Guayaquil/Santa Elena",'Tablas Guayaquil'!E325,'Tablas Resto de Ecuador'!E325)</f>
        <v>4270</v>
      </c>
      <c r="F325" s="246">
        <f>IF('INGRESO DE DATOS'!$G$21="Guayaquil/Santa Elena",'Tablas Guayaquil'!F325,'Tablas Resto de Ecuador'!F325)</f>
        <v>3894</v>
      </c>
      <c r="G325" s="246">
        <f>IF('INGRESO DE DATOS'!$G$21="Guayaquil/Santa Elena",'Tablas Guayaquil'!G325,'Tablas Resto de Ecuador'!G325)</f>
        <v>3426</v>
      </c>
      <c r="K325" s="4"/>
      <c r="L325" s="4"/>
      <c r="M325" s="4"/>
      <c r="N325" s="4"/>
      <c r="O325" s="4"/>
      <c r="P325" s="4"/>
    </row>
    <row r="326" spans="1:16" ht="14" hidden="1" x14ac:dyDescent="0.15">
      <c r="A326" s="5">
        <v>55</v>
      </c>
      <c r="B326" s="8"/>
      <c r="C326" s="246">
        <f>IF('INGRESO DE DATOS'!$G$21="Guayaquil/Santa Elena",'Tablas Guayaquil'!C326,'Tablas Resto de Ecuador'!C326)</f>
        <v>4778</v>
      </c>
      <c r="D326" s="246">
        <f>IF('INGRESO DE DATOS'!$G$21="Guayaquil/Santa Elena",'Tablas Guayaquil'!D326,'Tablas Resto de Ecuador'!D326)</f>
        <v>4680</v>
      </c>
      <c r="E326" s="246">
        <f>IF('INGRESO DE DATOS'!$G$21="Guayaquil/Santa Elena",'Tablas Guayaquil'!E326,'Tablas Resto de Ecuador'!E326)</f>
        <v>4411</v>
      </c>
      <c r="F326" s="246">
        <f>IF('INGRESO DE DATOS'!$G$21="Guayaquil/Santa Elena",'Tablas Guayaquil'!F326,'Tablas Resto de Ecuador'!F326)</f>
        <v>4021</v>
      </c>
      <c r="G326" s="246">
        <f>IF('INGRESO DE DATOS'!$G$21="Guayaquil/Santa Elena",'Tablas Guayaquil'!G326,'Tablas Resto de Ecuador'!G326)</f>
        <v>3550</v>
      </c>
      <c r="K326" s="4"/>
      <c r="L326" s="4"/>
      <c r="M326" s="4"/>
      <c r="N326" s="4"/>
      <c r="O326" s="4"/>
      <c r="P326" s="4"/>
    </row>
    <row r="327" spans="1:16" ht="14" hidden="1" x14ac:dyDescent="0.15">
      <c r="A327" s="5">
        <v>56</v>
      </c>
      <c r="B327" s="8"/>
      <c r="C327" s="246">
        <f>IF('INGRESO DE DATOS'!$G$21="Guayaquil/Santa Elena",'Tablas Guayaquil'!C327,'Tablas Resto de Ecuador'!C327)</f>
        <v>4929</v>
      </c>
      <c r="D327" s="246">
        <f>IF('INGRESO DE DATOS'!$G$21="Guayaquil/Santa Elena",'Tablas Guayaquil'!D327,'Tablas Resto de Ecuador'!D327)</f>
        <v>4832</v>
      </c>
      <c r="E327" s="246">
        <f>IF('INGRESO DE DATOS'!$G$21="Guayaquil/Santa Elena",'Tablas Guayaquil'!E327,'Tablas Resto de Ecuador'!E327)</f>
        <v>4552</v>
      </c>
      <c r="F327" s="246">
        <f>IF('INGRESO DE DATOS'!$G$21="Guayaquil/Santa Elena",'Tablas Guayaquil'!F327,'Tablas Resto de Ecuador'!F327)</f>
        <v>4148</v>
      </c>
      <c r="G327" s="246">
        <f>IF('INGRESO DE DATOS'!$G$21="Guayaquil/Santa Elena",'Tablas Guayaquil'!G327,'Tablas Resto de Ecuador'!G327)</f>
        <v>3671</v>
      </c>
      <c r="K327" s="4"/>
      <c r="L327" s="4"/>
      <c r="M327" s="4"/>
      <c r="N327" s="4"/>
      <c r="O327" s="4"/>
      <c r="P327" s="4"/>
    </row>
    <row r="328" spans="1:16" ht="14" hidden="1" x14ac:dyDescent="0.15">
      <c r="A328" s="5">
        <v>57</v>
      </c>
      <c r="B328" s="8"/>
      <c r="C328" s="246">
        <f>IF('INGRESO DE DATOS'!$G$21="Guayaquil/Santa Elena",'Tablas Guayaquil'!C328,'Tablas Resto de Ecuador'!C328)</f>
        <v>5082</v>
      </c>
      <c r="D328" s="246">
        <f>IF('INGRESO DE DATOS'!$G$21="Guayaquil/Santa Elena",'Tablas Guayaquil'!D328,'Tablas Resto de Ecuador'!D328)</f>
        <v>4979</v>
      </c>
      <c r="E328" s="246">
        <f>IF('INGRESO DE DATOS'!$G$21="Guayaquil/Santa Elena",'Tablas Guayaquil'!E328,'Tablas Resto de Ecuador'!E328)</f>
        <v>4697</v>
      </c>
      <c r="F328" s="246">
        <f>IF('INGRESO DE DATOS'!$G$21="Guayaquil/Santa Elena",'Tablas Guayaquil'!F328,'Tablas Resto de Ecuador'!F328)</f>
        <v>4279</v>
      </c>
      <c r="G328" s="246">
        <f>IF('INGRESO DE DATOS'!$G$21="Guayaquil/Santa Elena",'Tablas Guayaquil'!G328,'Tablas Resto de Ecuador'!G328)</f>
        <v>3795</v>
      </c>
      <c r="K328" s="4"/>
      <c r="L328" s="4"/>
      <c r="M328" s="4"/>
      <c r="N328" s="4"/>
      <c r="O328" s="4"/>
      <c r="P328" s="4"/>
    </row>
    <row r="329" spans="1:16" ht="14" hidden="1" x14ac:dyDescent="0.15">
      <c r="A329" s="5">
        <v>58</v>
      </c>
      <c r="B329" s="8"/>
      <c r="C329" s="246">
        <f>IF('INGRESO DE DATOS'!$G$21="Guayaquil/Santa Elena",'Tablas Guayaquil'!C329,'Tablas Resto de Ecuador'!C329)</f>
        <v>5262</v>
      </c>
      <c r="D329" s="246">
        <f>IF('INGRESO DE DATOS'!$G$21="Guayaquil/Santa Elena",'Tablas Guayaquil'!D329,'Tablas Resto de Ecuador'!D329)</f>
        <v>5150</v>
      </c>
      <c r="E329" s="246">
        <f>IF('INGRESO DE DATOS'!$G$21="Guayaquil/Santa Elena",'Tablas Guayaquil'!E329,'Tablas Resto de Ecuador'!E329)</f>
        <v>4844</v>
      </c>
      <c r="F329" s="246">
        <f>IF('INGRESO DE DATOS'!$G$21="Guayaquil/Santa Elena",'Tablas Guayaquil'!F329,'Tablas Resto de Ecuador'!F329)</f>
        <v>4428</v>
      </c>
      <c r="G329" s="246">
        <f>IF('INGRESO DE DATOS'!$G$21="Guayaquil/Santa Elena",'Tablas Guayaquil'!G329,'Tablas Resto de Ecuador'!G329)</f>
        <v>3958</v>
      </c>
      <c r="K329" s="4"/>
      <c r="L329" s="4"/>
      <c r="M329" s="4"/>
      <c r="N329" s="4"/>
      <c r="O329" s="4"/>
      <c r="P329" s="4"/>
    </row>
    <row r="330" spans="1:16" ht="14" hidden="1" x14ac:dyDescent="0.15">
      <c r="A330" s="5">
        <v>59</v>
      </c>
      <c r="B330" s="8"/>
      <c r="C330" s="246">
        <f>IF('INGRESO DE DATOS'!$G$21="Guayaquil/Santa Elena",'Tablas Guayaquil'!C330,'Tablas Resto de Ecuador'!C330)</f>
        <v>5436</v>
      </c>
      <c r="D330" s="246">
        <f>IF('INGRESO DE DATOS'!$G$21="Guayaquil/Santa Elena",'Tablas Guayaquil'!D330,'Tablas Resto de Ecuador'!D330)</f>
        <v>5326</v>
      </c>
      <c r="E330" s="246">
        <f>IF('INGRESO DE DATOS'!$G$21="Guayaquil/Santa Elena",'Tablas Guayaquil'!E330,'Tablas Resto de Ecuador'!E330)</f>
        <v>4992</v>
      </c>
      <c r="F330" s="246">
        <f>IF('INGRESO DE DATOS'!$G$21="Guayaquil/Santa Elena",'Tablas Guayaquil'!F330,'Tablas Resto de Ecuador'!F330)</f>
        <v>4575</v>
      </c>
      <c r="G330" s="246">
        <f>IF('INGRESO DE DATOS'!$G$21="Guayaquil/Santa Elena",'Tablas Guayaquil'!G330,'Tablas Resto de Ecuador'!G330)</f>
        <v>4118</v>
      </c>
      <c r="K330" s="4"/>
      <c r="L330" s="4"/>
      <c r="M330" s="4"/>
      <c r="N330" s="4"/>
      <c r="O330" s="4"/>
      <c r="P330" s="4"/>
    </row>
    <row r="331" spans="1:16" ht="14" hidden="1" x14ac:dyDescent="0.15">
      <c r="A331" s="5">
        <v>60</v>
      </c>
      <c r="B331" s="8"/>
      <c r="C331" s="246">
        <f>IF('INGRESO DE DATOS'!$G$21="Guayaquil/Santa Elena",'Tablas Guayaquil'!C331,'Tablas Resto de Ecuador'!C331)</f>
        <v>5613</v>
      </c>
      <c r="D331" s="246">
        <f>IF('INGRESO DE DATOS'!$G$21="Guayaquil/Santa Elena",'Tablas Guayaquil'!D331,'Tablas Resto de Ecuador'!D331)</f>
        <v>5496</v>
      </c>
      <c r="E331" s="246">
        <f>IF('INGRESO DE DATOS'!$G$21="Guayaquil/Santa Elena",'Tablas Guayaquil'!E331,'Tablas Resto de Ecuador'!E331)</f>
        <v>5136</v>
      </c>
      <c r="F331" s="246">
        <f>IF('INGRESO DE DATOS'!$G$21="Guayaquil/Santa Elena",'Tablas Guayaquil'!F331,'Tablas Resto de Ecuador'!F331)</f>
        <v>4725</v>
      </c>
      <c r="G331" s="246">
        <f>IF('INGRESO DE DATOS'!$G$21="Guayaquil/Santa Elena",'Tablas Guayaquil'!G331,'Tablas Resto de Ecuador'!G331)</f>
        <v>4278</v>
      </c>
      <c r="K331" s="4"/>
      <c r="L331" s="4"/>
      <c r="M331" s="4"/>
      <c r="N331" s="4"/>
      <c r="O331" s="4"/>
      <c r="P331" s="4"/>
    </row>
    <row r="332" spans="1:16" ht="14" hidden="1" x14ac:dyDescent="0.15">
      <c r="A332" s="5">
        <v>61</v>
      </c>
      <c r="B332" s="8"/>
      <c r="C332" s="246">
        <f>IF('INGRESO DE DATOS'!$G$21="Guayaquil/Santa Elena",'Tablas Guayaquil'!C332,'Tablas Resto de Ecuador'!C332)</f>
        <v>5822</v>
      </c>
      <c r="D332" s="246">
        <f>IF('INGRESO DE DATOS'!$G$21="Guayaquil/Santa Elena",'Tablas Guayaquil'!D332,'Tablas Resto de Ecuador'!D332)</f>
        <v>5709</v>
      </c>
      <c r="E332" s="246">
        <f>IF('INGRESO DE DATOS'!$G$21="Guayaquil/Santa Elena",'Tablas Guayaquil'!E332,'Tablas Resto de Ecuador'!E332)</f>
        <v>5360</v>
      </c>
      <c r="F332" s="246">
        <f>IF('INGRESO DE DATOS'!$G$21="Guayaquil/Santa Elena",'Tablas Guayaquil'!F332,'Tablas Resto de Ecuador'!F332)</f>
        <v>4904</v>
      </c>
      <c r="G332" s="246">
        <f>IF('INGRESO DE DATOS'!$G$21="Guayaquil/Santa Elena",'Tablas Guayaquil'!G332,'Tablas Resto de Ecuador'!G332)</f>
        <v>4438</v>
      </c>
      <c r="K332" s="4"/>
      <c r="L332" s="4"/>
      <c r="M332" s="4"/>
      <c r="N332" s="4"/>
      <c r="O332" s="4"/>
      <c r="P332" s="4"/>
    </row>
    <row r="333" spans="1:16" ht="14" hidden="1" x14ac:dyDescent="0.15">
      <c r="A333" s="5">
        <v>62</v>
      </c>
      <c r="B333" s="8"/>
      <c r="C333" s="246">
        <f>IF('INGRESO DE DATOS'!$G$21="Guayaquil/Santa Elena",'Tablas Guayaquil'!C333,'Tablas Resto de Ecuador'!C333)</f>
        <v>6085</v>
      </c>
      <c r="D333" s="246">
        <f>IF('INGRESO DE DATOS'!$G$21="Guayaquil/Santa Elena",'Tablas Guayaquil'!D333,'Tablas Resto de Ecuador'!D333)</f>
        <v>5962</v>
      </c>
      <c r="E333" s="246">
        <f>IF('INGRESO DE DATOS'!$G$21="Guayaquil/Santa Elena",'Tablas Guayaquil'!E333,'Tablas Resto de Ecuador'!E333)</f>
        <v>5620</v>
      </c>
      <c r="F333" s="246">
        <f>IF('INGRESO DE DATOS'!$G$21="Guayaquil/Santa Elena",'Tablas Guayaquil'!F333,'Tablas Resto de Ecuador'!F333)</f>
        <v>5124</v>
      </c>
      <c r="G333" s="246">
        <f>IF('INGRESO DE DATOS'!$G$21="Guayaquil/Santa Elena",'Tablas Guayaquil'!G333,'Tablas Resto de Ecuador'!G333)</f>
        <v>4637</v>
      </c>
      <c r="K333" s="4"/>
      <c r="L333" s="4"/>
      <c r="M333" s="4"/>
      <c r="N333" s="4"/>
      <c r="O333" s="4"/>
      <c r="P333" s="4"/>
    </row>
    <row r="334" spans="1:16" ht="14" hidden="1" x14ac:dyDescent="0.15">
      <c r="A334" s="5">
        <v>63</v>
      </c>
      <c r="B334" s="8"/>
      <c r="C334" s="246">
        <f>IF('INGRESO DE DATOS'!$G$21="Guayaquil/Santa Elena",'Tablas Guayaquil'!C334,'Tablas Resto de Ecuador'!C334)</f>
        <v>6400</v>
      </c>
      <c r="D334" s="246">
        <f>IF('INGRESO DE DATOS'!$G$21="Guayaquil/Santa Elena",'Tablas Guayaquil'!D334,'Tablas Resto de Ecuador'!D334)</f>
        <v>6270</v>
      </c>
      <c r="E334" s="246">
        <f>IF('INGRESO DE DATOS'!$G$21="Guayaquil/Santa Elena",'Tablas Guayaquil'!E334,'Tablas Resto de Ecuador'!E334)</f>
        <v>5912</v>
      </c>
      <c r="F334" s="246">
        <f>IF('INGRESO DE DATOS'!$G$21="Guayaquil/Santa Elena",'Tablas Guayaquil'!F334,'Tablas Resto de Ecuador'!F334)</f>
        <v>5388</v>
      </c>
      <c r="G334" s="246">
        <f>IF('INGRESO DE DATOS'!$G$21="Guayaquil/Santa Elena",'Tablas Guayaquil'!G334,'Tablas Resto de Ecuador'!G334)</f>
        <v>4876</v>
      </c>
      <c r="K334" s="4"/>
      <c r="L334" s="4"/>
      <c r="M334" s="4"/>
      <c r="N334" s="4"/>
      <c r="O334" s="4"/>
      <c r="P334" s="4"/>
    </row>
    <row r="335" spans="1:16" ht="14" hidden="1" x14ac:dyDescent="0.15">
      <c r="A335" s="5">
        <v>64</v>
      </c>
      <c r="B335" s="8"/>
      <c r="C335" s="246">
        <f>IF('INGRESO DE DATOS'!$G$21="Guayaquil/Santa Elena",'Tablas Guayaquil'!C335,'Tablas Resto de Ecuador'!C335)</f>
        <v>6767</v>
      </c>
      <c r="D335" s="246">
        <f>IF('INGRESO DE DATOS'!$G$21="Guayaquil/Santa Elena",'Tablas Guayaquil'!D335,'Tablas Resto de Ecuador'!D335)</f>
        <v>6631</v>
      </c>
      <c r="E335" s="246">
        <f>IF('INGRESO DE DATOS'!$G$21="Guayaquil/Santa Elena",'Tablas Guayaquil'!E335,'Tablas Resto de Ecuador'!E335)</f>
        <v>6250</v>
      </c>
      <c r="F335" s="246">
        <f>IF('INGRESO DE DATOS'!$G$21="Guayaquil/Santa Elena",'Tablas Guayaquil'!F335,'Tablas Resto de Ecuador'!F335)</f>
        <v>5696</v>
      </c>
      <c r="G335" s="246">
        <f>IF('INGRESO DE DATOS'!$G$21="Guayaquil/Santa Elena",'Tablas Guayaquil'!G335,'Tablas Resto de Ecuador'!G335)</f>
        <v>5155</v>
      </c>
      <c r="K335" s="4"/>
      <c r="L335" s="4"/>
      <c r="M335" s="4"/>
      <c r="N335" s="4"/>
      <c r="O335" s="4"/>
      <c r="P335" s="4"/>
    </row>
    <row r="336" spans="1:16" ht="14" hidden="1" x14ac:dyDescent="0.15">
      <c r="A336" s="5">
        <v>65</v>
      </c>
      <c r="B336" s="8"/>
      <c r="C336" s="246">
        <f>IF('INGRESO DE DATOS'!$G$21="Guayaquil/Santa Elena",'Tablas Guayaquil'!C336,'Tablas Resto de Ecuador'!C336)</f>
        <v>7209</v>
      </c>
      <c r="D336" s="246">
        <f>IF('INGRESO DE DATOS'!$G$21="Guayaquil/Santa Elena",'Tablas Guayaquil'!D336,'Tablas Resto de Ecuador'!D336)</f>
        <v>7064</v>
      </c>
      <c r="E336" s="246">
        <f>IF('INGRESO DE DATOS'!$G$21="Guayaquil/Santa Elena",'Tablas Guayaquil'!E336,'Tablas Resto de Ecuador'!E336)</f>
        <v>6655</v>
      </c>
      <c r="F336" s="246">
        <f>IF('INGRESO DE DATOS'!$G$21="Guayaquil/Santa Elena",'Tablas Guayaquil'!F336,'Tablas Resto de Ecuador'!F336)</f>
        <v>6071</v>
      </c>
      <c r="G336" s="246">
        <f>IF('INGRESO DE DATOS'!$G$21="Guayaquil/Santa Elena",'Tablas Guayaquil'!G336,'Tablas Resto de Ecuador'!G336)</f>
        <v>5540</v>
      </c>
      <c r="K336" s="4"/>
      <c r="L336" s="4"/>
      <c r="M336" s="4"/>
      <c r="N336" s="4"/>
      <c r="O336" s="4"/>
      <c r="P336" s="4"/>
    </row>
    <row r="337" spans="1:16" ht="14" hidden="1" x14ac:dyDescent="0.15">
      <c r="A337" s="5">
        <v>66</v>
      </c>
      <c r="B337" s="8"/>
      <c r="C337" s="246">
        <f>IF('INGRESO DE DATOS'!$G$21="Guayaquil/Santa Elena",'Tablas Guayaquil'!C337,'Tablas Resto de Ecuador'!C337)</f>
        <v>7728</v>
      </c>
      <c r="D337" s="246">
        <f>IF('INGRESO DE DATOS'!$G$21="Guayaquil/Santa Elena",'Tablas Guayaquil'!D337,'Tablas Resto de Ecuador'!D337)</f>
        <v>7574</v>
      </c>
      <c r="E337" s="246">
        <f>IF('INGRESO DE DATOS'!$G$21="Guayaquil/Santa Elena",'Tablas Guayaquil'!E337,'Tablas Resto de Ecuador'!E337)</f>
        <v>7139</v>
      </c>
      <c r="F337" s="246">
        <f>IF('INGRESO DE DATOS'!$G$21="Guayaquil/Santa Elena",'Tablas Guayaquil'!F337,'Tablas Resto de Ecuador'!F337)</f>
        <v>6511</v>
      </c>
      <c r="G337" s="246">
        <f>IF('INGRESO DE DATOS'!$G$21="Guayaquil/Santa Elena",'Tablas Guayaquil'!G337,'Tablas Resto de Ecuador'!G337)</f>
        <v>5986</v>
      </c>
      <c r="K337" s="4"/>
      <c r="L337" s="4"/>
      <c r="M337" s="4"/>
      <c r="N337" s="4"/>
      <c r="O337" s="4"/>
      <c r="P337" s="4"/>
    </row>
    <row r="338" spans="1:16" ht="14" hidden="1" x14ac:dyDescent="0.15">
      <c r="A338" s="5">
        <v>67</v>
      </c>
      <c r="B338" s="8"/>
      <c r="C338" s="246">
        <f>IF('INGRESO DE DATOS'!$G$21="Guayaquil/Santa Elena",'Tablas Guayaquil'!C338,'Tablas Resto de Ecuador'!C338)</f>
        <v>8343</v>
      </c>
      <c r="D338" s="246">
        <f>IF('INGRESO DE DATOS'!$G$21="Guayaquil/Santa Elena",'Tablas Guayaquil'!D338,'Tablas Resto de Ecuador'!D338)</f>
        <v>8175</v>
      </c>
      <c r="E338" s="246">
        <f>IF('INGRESO DE DATOS'!$G$21="Guayaquil/Santa Elena",'Tablas Guayaquil'!E338,'Tablas Resto de Ecuador'!E338)</f>
        <v>7706</v>
      </c>
      <c r="F338" s="246">
        <f>IF('INGRESO DE DATOS'!$G$21="Guayaquil/Santa Elena",'Tablas Guayaquil'!F338,'Tablas Resto de Ecuador'!F338)</f>
        <v>7026</v>
      </c>
      <c r="G338" s="246">
        <f>IF('INGRESO DE DATOS'!$G$21="Guayaquil/Santa Elena",'Tablas Guayaquil'!G338,'Tablas Resto de Ecuador'!G338)</f>
        <v>6465</v>
      </c>
      <c r="K338" s="4"/>
      <c r="L338" s="4"/>
      <c r="M338" s="4"/>
      <c r="N338" s="4"/>
      <c r="O338" s="4"/>
      <c r="P338" s="4"/>
    </row>
    <row r="339" spans="1:16" ht="14" hidden="1" x14ac:dyDescent="0.15">
      <c r="A339" s="5">
        <v>68</v>
      </c>
      <c r="B339" s="8"/>
      <c r="C339" s="246">
        <f>IF('INGRESO DE DATOS'!$G$21="Guayaquil/Santa Elena",'Tablas Guayaquil'!C339,'Tablas Resto de Ecuador'!C339)</f>
        <v>9053</v>
      </c>
      <c r="D339" s="246">
        <f>IF('INGRESO DE DATOS'!$G$21="Guayaquil/Santa Elena",'Tablas Guayaquil'!D339,'Tablas Resto de Ecuador'!D339)</f>
        <v>8868</v>
      </c>
      <c r="E339" s="246">
        <f>IF('INGRESO DE DATOS'!$G$21="Guayaquil/Santa Elena",'Tablas Guayaquil'!E339,'Tablas Resto de Ecuador'!E339)</f>
        <v>8358</v>
      </c>
      <c r="F339" s="246">
        <f>IF('INGRESO DE DATOS'!$G$21="Guayaquil/Santa Elena",'Tablas Guayaquil'!F339,'Tablas Resto de Ecuador'!F339)</f>
        <v>7624</v>
      </c>
      <c r="G339" s="246">
        <f>IF('INGRESO DE DATOS'!$G$21="Guayaquil/Santa Elena",'Tablas Guayaquil'!G339,'Tablas Resto de Ecuador'!G339)</f>
        <v>7013</v>
      </c>
      <c r="K339" s="4"/>
      <c r="L339" s="4"/>
      <c r="M339" s="4"/>
      <c r="N339" s="4"/>
      <c r="O339" s="4"/>
      <c r="P339" s="4"/>
    </row>
    <row r="340" spans="1:16" ht="14" hidden="1" x14ac:dyDescent="0.15">
      <c r="A340" s="5">
        <v>69</v>
      </c>
      <c r="B340" s="8"/>
      <c r="C340" s="246">
        <f>IF('INGRESO DE DATOS'!$G$21="Guayaquil/Santa Elena",'Tablas Guayaquil'!C340,'Tablas Resto de Ecuador'!C340)</f>
        <v>9877</v>
      </c>
      <c r="D340" s="246">
        <f>IF('INGRESO DE DATOS'!$G$21="Guayaquil/Santa Elena",'Tablas Guayaquil'!D340,'Tablas Resto de Ecuador'!D340)</f>
        <v>9682</v>
      </c>
      <c r="E340" s="246">
        <f>IF('INGRESO DE DATOS'!$G$21="Guayaquil/Santa Elena",'Tablas Guayaquil'!E340,'Tablas Resto de Ecuador'!E340)</f>
        <v>9125</v>
      </c>
      <c r="F340" s="246">
        <f>IF('INGRESO DE DATOS'!$G$21="Guayaquil/Santa Elena",'Tablas Guayaquil'!F340,'Tablas Resto de Ecuador'!F340)</f>
        <v>8318</v>
      </c>
      <c r="G340" s="246">
        <f>IF('INGRESO DE DATOS'!$G$21="Guayaquil/Santa Elena",'Tablas Guayaquil'!G340,'Tablas Resto de Ecuador'!G340)</f>
        <v>7657</v>
      </c>
      <c r="K340" s="4"/>
      <c r="L340" s="4"/>
      <c r="M340" s="4"/>
      <c r="N340" s="4"/>
      <c r="O340" s="4"/>
      <c r="P340" s="4"/>
    </row>
    <row r="341" spans="1:16" ht="14" hidden="1" x14ac:dyDescent="0.15">
      <c r="A341" s="5">
        <v>70</v>
      </c>
      <c r="B341" s="8"/>
      <c r="C341" s="246">
        <f>IF('INGRESO DE DATOS'!$G$21="Guayaquil/Santa Elena",'Tablas Guayaquil'!C341,'Tablas Resto de Ecuador'!C341)</f>
        <v>10834</v>
      </c>
      <c r="D341" s="246">
        <f>IF('INGRESO DE DATOS'!$G$21="Guayaquil/Santa Elena",'Tablas Guayaquil'!D341,'Tablas Resto de Ecuador'!D341)</f>
        <v>10616</v>
      </c>
      <c r="E341" s="246">
        <f>IF('INGRESO DE DATOS'!$G$21="Guayaquil/Santa Elena",'Tablas Guayaquil'!E341,'Tablas Resto de Ecuador'!E341)</f>
        <v>9920</v>
      </c>
      <c r="F341" s="246">
        <f>IF('INGRESO DE DATOS'!$G$21="Guayaquil/Santa Elena",'Tablas Guayaquil'!F341,'Tablas Resto de Ecuador'!F341)</f>
        <v>9125</v>
      </c>
      <c r="G341" s="246">
        <f>IF('INGRESO DE DATOS'!$G$21="Guayaquil/Santa Elena",'Tablas Guayaquil'!G341,'Tablas Resto de Ecuador'!G341)</f>
        <v>8520</v>
      </c>
      <c r="K341" s="4"/>
      <c r="L341" s="4"/>
      <c r="M341" s="4"/>
      <c r="N341" s="4"/>
      <c r="O341" s="4"/>
      <c r="P341" s="4"/>
    </row>
    <row r="342" spans="1:16" ht="14" hidden="1" x14ac:dyDescent="0.15">
      <c r="A342" s="5">
        <v>71</v>
      </c>
      <c r="B342" s="8"/>
      <c r="C342" s="246">
        <f>IF('INGRESO DE DATOS'!$G$21="Guayaquil/Santa Elena",'Tablas Guayaquil'!C342,'Tablas Resto de Ecuador'!C342)</f>
        <v>11933</v>
      </c>
      <c r="D342" s="246">
        <f>IF('INGRESO DE DATOS'!$G$21="Guayaquil/Santa Elena",'Tablas Guayaquil'!D342,'Tablas Resto de Ecuador'!D342)</f>
        <v>11691</v>
      </c>
      <c r="E342" s="246">
        <f>IF('INGRESO DE DATOS'!$G$21="Guayaquil/Santa Elena",'Tablas Guayaquil'!E342,'Tablas Resto de Ecuador'!E342)</f>
        <v>11016</v>
      </c>
      <c r="F342" s="246">
        <f>IF('INGRESO DE DATOS'!$G$21="Guayaquil/Santa Elena",'Tablas Guayaquil'!F342,'Tablas Resto de Ecuador'!F342)</f>
        <v>10046</v>
      </c>
      <c r="G342" s="246">
        <f>IF('INGRESO DE DATOS'!$G$21="Guayaquil/Santa Elena",'Tablas Guayaquil'!G342,'Tablas Resto de Ecuador'!G342)</f>
        <v>9382</v>
      </c>
      <c r="K342" s="4"/>
      <c r="L342" s="4"/>
      <c r="M342" s="4"/>
      <c r="N342" s="4"/>
      <c r="O342" s="4"/>
      <c r="P342" s="4"/>
    </row>
    <row r="343" spans="1:16" ht="14" hidden="1" x14ac:dyDescent="0.15">
      <c r="A343" s="5">
        <v>72</v>
      </c>
      <c r="B343" s="8"/>
      <c r="C343" s="246">
        <f>IF('INGRESO DE DATOS'!$G$21="Guayaquil/Santa Elena",'Tablas Guayaquil'!C343,'Tablas Resto de Ecuador'!C343)</f>
        <v>13201</v>
      </c>
      <c r="D343" s="246">
        <f>IF('INGRESO DE DATOS'!$G$21="Guayaquil/Santa Elena",'Tablas Guayaquil'!D343,'Tablas Resto de Ecuador'!D343)</f>
        <v>12933</v>
      </c>
      <c r="E343" s="246">
        <f>IF('INGRESO DE DATOS'!$G$21="Guayaquil/Santa Elena",'Tablas Guayaquil'!E343,'Tablas Resto de Ecuador'!E343)</f>
        <v>12190</v>
      </c>
      <c r="F343" s="246">
        <f>IF('INGRESO DE DATOS'!$G$21="Guayaquil/Santa Elena",'Tablas Guayaquil'!F343,'Tablas Resto de Ecuador'!F343)</f>
        <v>11117</v>
      </c>
      <c r="G343" s="246">
        <f>IF('INGRESO DE DATOS'!$G$21="Guayaquil/Santa Elena",'Tablas Guayaquil'!G343,'Tablas Resto de Ecuador'!G343)</f>
        <v>10387</v>
      </c>
      <c r="K343" s="4"/>
      <c r="L343" s="4"/>
      <c r="M343" s="4"/>
      <c r="N343" s="4"/>
      <c r="O343" s="4"/>
      <c r="P343" s="4"/>
    </row>
    <row r="344" spans="1:16" ht="14" hidden="1" x14ac:dyDescent="0.15">
      <c r="A344" s="5">
        <v>73</v>
      </c>
      <c r="B344" s="8"/>
      <c r="C344" s="246">
        <f>IF('INGRESO DE DATOS'!$G$21="Guayaquil/Santa Elena",'Tablas Guayaquil'!C344,'Tablas Resto de Ecuador'!C344)</f>
        <v>14659</v>
      </c>
      <c r="D344" s="246">
        <f>IF('INGRESO DE DATOS'!$G$21="Guayaquil/Santa Elena",'Tablas Guayaquil'!D344,'Tablas Resto de Ecuador'!D344)</f>
        <v>14360</v>
      </c>
      <c r="E344" s="246">
        <f>IF('INGRESO DE DATOS'!$G$21="Guayaquil/Santa Elena",'Tablas Guayaquil'!E344,'Tablas Resto de Ecuador'!E344)</f>
        <v>13541</v>
      </c>
      <c r="F344" s="246">
        <f>IF('INGRESO DE DATOS'!$G$21="Guayaquil/Santa Elena",'Tablas Guayaquil'!F344,'Tablas Resto de Ecuador'!F344)</f>
        <v>12344</v>
      </c>
      <c r="G344" s="246">
        <f>IF('INGRESO DE DATOS'!$G$21="Guayaquil/Santa Elena",'Tablas Guayaquil'!G344,'Tablas Resto de Ecuador'!G344)</f>
        <v>11527</v>
      </c>
      <c r="K344" s="4"/>
      <c r="L344" s="4"/>
      <c r="M344" s="4"/>
      <c r="N344" s="4"/>
      <c r="O344" s="4"/>
      <c r="P344" s="4"/>
    </row>
    <row r="345" spans="1:16" ht="14" hidden="1" x14ac:dyDescent="0.15">
      <c r="A345" s="5">
        <v>74</v>
      </c>
      <c r="B345" s="8"/>
      <c r="C345" s="246">
        <f>IF('INGRESO DE DATOS'!$G$21="Guayaquil/Santa Elena",'Tablas Guayaquil'!C345,'Tablas Resto de Ecuador'!C345)</f>
        <v>16343</v>
      </c>
      <c r="D345" s="246">
        <f>IF('INGRESO DE DATOS'!$G$21="Guayaquil/Santa Elena",'Tablas Guayaquil'!D345,'Tablas Resto de Ecuador'!D345)</f>
        <v>16011</v>
      </c>
      <c r="E345" s="246">
        <f>IF('INGRESO DE DATOS'!$G$21="Guayaquil/Santa Elena",'Tablas Guayaquil'!E345,'Tablas Resto de Ecuador'!E345)</f>
        <v>15094</v>
      </c>
      <c r="F345" s="246">
        <f>IF('INGRESO DE DATOS'!$G$21="Guayaquil/Santa Elena",'Tablas Guayaquil'!F345,'Tablas Resto de Ecuador'!F345)</f>
        <v>13762</v>
      </c>
      <c r="G345" s="246">
        <f>IF('INGRESO DE DATOS'!$G$21="Guayaquil/Santa Elena",'Tablas Guayaquil'!G345,'Tablas Resto de Ecuador'!G345)</f>
        <v>12857</v>
      </c>
      <c r="K345" s="4"/>
      <c r="L345" s="4"/>
      <c r="M345" s="4"/>
      <c r="N345" s="4"/>
      <c r="O345" s="4"/>
      <c r="P345" s="4"/>
    </row>
    <row r="346" spans="1:16" ht="14" hidden="1" x14ac:dyDescent="0.15">
      <c r="A346" s="5">
        <v>75</v>
      </c>
      <c r="B346" s="8"/>
      <c r="C346" s="246">
        <f>IF('INGRESO DE DATOS'!$G$21="Guayaquil/Santa Elena",'Tablas Guayaquil'!C346,'Tablas Resto de Ecuador'!C346)</f>
        <v>18273</v>
      </c>
      <c r="D346" s="246">
        <f>IF('INGRESO DE DATOS'!$G$21="Guayaquil/Santa Elena",'Tablas Guayaquil'!D346,'Tablas Resto de Ecuador'!D346)</f>
        <v>17906</v>
      </c>
      <c r="E346" s="246">
        <f>IF('INGRESO DE DATOS'!$G$21="Guayaquil/Santa Elena",'Tablas Guayaquil'!E346,'Tablas Resto de Ecuador'!E346)</f>
        <v>16809</v>
      </c>
      <c r="F346" s="246">
        <f>IF('INGRESO DE DATOS'!$G$21="Guayaquil/Santa Elena",'Tablas Guayaquil'!F346,'Tablas Resto de Ecuador'!F346)</f>
        <v>15388</v>
      </c>
      <c r="G346" s="246">
        <f>IF('INGRESO DE DATOS'!$G$21="Guayaquil/Santa Elena",'Tablas Guayaquil'!G346,'Tablas Resto de Ecuador'!G346)</f>
        <v>14457</v>
      </c>
      <c r="K346" s="4"/>
      <c r="L346" s="4"/>
      <c r="M346" s="4"/>
      <c r="N346" s="4"/>
      <c r="O346" s="4"/>
      <c r="P346" s="4"/>
    </row>
    <row r="347" spans="1:16" ht="14" hidden="1" x14ac:dyDescent="0.15">
      <c r="A347" s="5">
        <v>76</v>
      </c>
      <c r="B347" s="8"/>
      <c r="C347" s="246">
        <f>IF('INGRESO DE DATOS'!$G$21="Guayaquil/Santa Elena",'Tablas Guayaquil'!C347,'Tablas Resto de Ecuador'!C347)</f>
        <v>20489</v>
      </c>
      <c r="D347" s="246">
        <f>IF('INGRESO DE DATOS'!$G$21="Guayaquil/Santa Elena",'Tablas Guayaquil'!D347,'Tablas Resto de Ecuador'!D347)</f>
        <v>20077</v>
      </c>
      <c r="E347" s="246">
        <f>IF('INGRESO DE DATOS'!$G$21="Guayaquil/Santa Elena",'Tablas Guayaquil'!E347,'Tablas Resto de Ecuador'!E347)</f>
        <v>18907</v>
      </c>
      <c r="F347" s="246">
        <f>IF('INGRESO DE DATOS'!$G$21="Guayaquil/Santa Elena",'Tablas Guayaquil'!F347,'Tablas Resto de Ecuador'!F347)</f>
        <v>17253</v>
      </c>
      <c r="G347" s="246">
        <f>IF('INGRESO DE DATOS'!$G$21="Guayaquil/Santa Elena",'Tablas Guayaquil'!G347,'Tablas Resto de Ecuador'!G347)</f>
        <v>16217</v>
      </c>
      <c r="K347" s="4"/>
      <c r="L347" s="4"/>
      <c r="M347" s="4"/>
      <c r="N347" s="4"/>
      <c r="O347" s="4"/>
      <c r="P347" s="4"/>
    </row>
    <row r="348" spans="1:16" ht="14" hidden="1" x14ac:dyDescent="0.15">
      <c r="A348" s="5">
        <v>77</v>
      </c>
      <c r="B348" s="8"/>
      <c r="C348" s="246">
        <f>IF('INGRESO DE DATOS'!$G$21="Guayaquil/Santa Elena",'Tablas Guayaquil'!C348,'Tablas Resto de Ecuador'!C348)</f>
        <v>23014</v>
      </c>
      <c r="D348" s="246">
        <f>IF('INGRESO DE DATOS'!$G$21="Guayaquil/Santa Elena",'Tablas Guayaquil'!D348,'Tablas Resto de Ecuador'!D348)</f>
        <v>22551</v>
      </c>
      <c r="E348" s="246">
        <f>IF('INGRESO DE DATOS'!$G$21="Guayaquil/Santa Elena",'Tablas Guayaquil'!E348,'Tablas Resto de Ecuador'!E348)</f>
        <v>21254</v>
      </c>
      <c r="F348" s="246">
        <f>IF('INGRESO DE DATOS'!$G$21="Guayaquil/Santa Elena",'Tablas Guayaquil'!F348,'Tablas Resto de Ecuador'!F348)</f>
        <v>19381</v>
      </c>
      <c r="G348" s="246">
        <f>IF('INGRESO DE DATOS'!$G$21="Guayaquil/Santa Elena",'Tablas Guayaquil'!G348,'Tablas Resto de Ecuador'!G348)</f>
        <v>18212</v>
      </c>
      <c r="K348" s="4"/>
      <c r="L348" s="4"/>
      <c r="M348" s="4"/>
      <c r="N348" s="4"/>
      <c r="O348" s="4"/>
      <c r="P348" s="4"/>
    </row>
    <row r="349" spans="1:16" ht="14" hidden="1" x14ac:dyDescent="0.15">
      <c r="A349" s="5">
        <v>78</v>
      </c>
      <c r="B349" s="8"/>
      <c r="C349" s="246">
        <f>IF('INGRESO DE DATOS'!$G$21="Guayaquil/Santa Elena",'Tablas Guayaquil'!C349,'Tablas Resto de Ecuador'!C349)</f>
        <v>25859</v>
      </c>
      <c r="D349" s="246">
        <f>IF('INGRESO DE DATOS'!$G$21="Guayaquil/Santa Elena",'Tablas Guayaquil'!D349,'Tablas Resto de Ecuador'!D349)</f>
        <v>25334</v>
      </c>
      <c r="E349" s="246">
        <f>IF('INGRESO DE DATOS'!$G$21="Guayaquil/Santa Elena",'Tablas Guayaquil'!E349,'Tablas Resto de Ecuador'!E349)</f>
        <v>23880</v>
      </c>
      <c r="F349" s="246">
        <f>IF('INGRESO DE DATOS'!$G$21="Guayaquil/Santa Elena",'Tablas Guayaquil'!F349,'Tablas Resto de Ecuador'!F349)</f>
        <v>21770</v>
      </c>
      <c r="G349" s="246">
        <f>IF('INGRESO DE DATOS'!$G$21="Guayaquil/Santa Elena",'Tablas Guayaquil'!G349,'Tablas Resto de Ecuador'!G349)</f>
        <v>20463</v>
      </c>
      <c r="K349" s="4"/>
      <c r="L349" s="4"/>
      <c r="M349" s="4"/>
      <c r="N349" s="4"/>
      <c r="O349" s="4"/>
      <c r="P349" s="4"/>
    </row>
    <row r="350" spans="1:16" ht="14" hidden="1" x14ac:dyDescent="0.15">
      <c r="A350" s="5">
        <v>79</v>
      </c>
      <c r="B350" s="8"/>
      <c r="C350" s="246">
        <f>IF('INGRESO DE DATOS'!$G$21="Guayaquil/Santa Elena",'Tablas Guayaquil'!C350,'Tablas Resto de Ecuador'!C350)</f>
        <v>29053</v>
      </c>
      <c r="D350" s="246">
        <f>IF('INGRESO DE DATOS'!$G$21="Guayaquil/Santa Elena",'Tablas Guayaquil'!D350,'Tablas Resto de Ecuador'!D350)</f>
        <v>28469</v>
      </c>
      <c r="E350" s="246">
        <f>IF('INGRESO DE DATOS'!$G$21="Guayaquil/Santa Elena",'Tablas Guayaquil'!E350,'Tablas Resto de Ecuador'!E350)</f>
        <v>26833</v>
      </c>
      <c r="F350" s="246">
        <f>IF('INGRESO DE DATOS'!$G$21="Guayaquil/Santa Elena",'Tablas Guayaquil'!F350,'Tablas Resto de Ecuador'!F350)</f>
        <v>24465</v>
      </c>
      <c r="G350" s="246">
        <f>IF('INGRESO DE DATOS'!$G$21="Guayaquil/Santa Elena",'Tablas Guayaquil'!G350,'Tablas Resto de Ecuador'!G350)</f>
        <v>22991</v>
      </c>
      <c r="K350" s="4"/>
      <c r="L350" s="4"/>
      <c r="M350" s="4"/>
      <c r="N350" s="4"/>
      <c r="O350" s="4"/>
      <c r="P350" s="4"/>
    </row>
    <row r="351" spans="1:16" ht="14" hidden="1" x14ac:dyDescent="0.15">
      <c r="A351" s="5">
        <v>80</v>
      </c>
      <c r="B351" s="8" t="s">
        <v>3</v>
      </c>
      <c r="C351" s="246">
        <f>IF('INGRESO DE DATOS'!$G$21="Guayaquil/Santa Elena",'Tablas Guayaquil'!C351,'Tablas Resto de Ecuador'!C351)</f>
        <v>32877</v>
      </c>
      <c r="D351" s="246">
        <f>IF('INGRESO DE DATOS'!$G$21="Guayaquil/Santa Elena",'Tablas Guayaquil'!D351,'Tablas Resto de Ecuador'!D351)</f>
        <v>32213</v>
      </c>
      <c r="E351" s="246">
        <f>IF('INGRESO DE DATOS'!$G$21="Guayaquil/Santa Elena",'Tablas Guayaquil'!E351,'Tablas Resto de Ecuador'!E351)</f>
        <v>30359</v>
      </c>
      <c r="F351" s="246">
        <f>IF('INGRESO DE DATOS'!$G$21="Guayaquil/Santa Elena",'Tablas Guayaquil'!F351,'Tablas Resto de Ecuador'!F351)</f>
        <v>27686</v>
      </c>
      <c r="G351" s="246">
        <f>IF('INGRESO DE DATOS'!$G$21="Guayaquil/Santa Elena",'Tablas Guayaquil'!G351,'Tablas Resto de Ecuador'!G351)</f>
        <v>26015</v>
      </c>
      <c r="K351" s="4"/>
      <c r="L351" s="4"/>
      <c r="M351" s="4"/>
      <c r="N351" s="4"/>
      <c r="O351" s="4"/>
      <c r="P351" s="4"/>
    </row>
    <row r="352" spans="1:16" ht="14" hidden="1" x14ac:dyDescent="0.15">
      <c r="A352" s="5">
        <v>1</v>
      </c>
      <c r="B352" s="8" t="s">
        <v>4</v>
      </c>
      <c r="C352" s="246">
        <f>IF('INGRESO DE DATOS'!$G$21="Guayaquil/Santa Elena",'Tablas Guayaquil'!C352,'Tablas Resto de Ecuador'!C352)</f>
        <v>971</v>
      </c>
      <c r="D352" s="246">
        <f>IF('INGRESO DE DATOS'!$G$21="Guayaquil/Santa Elena",'Tablas Guayaquil'!D352,'Tablas Resto de Ecuador'!D352)</f>
        <v>954</v>
      </c>
      <c r="E352" s="246">
        <f>IF('INGRESO DE DATOS'!$G$21="Guayaquil/Santa Elena",'Tablas Guayaquil'!E352,'Tablas Resto de Ecuador'!E352)</f>
        <v>896</v>
      </c>
      <c r="F352" s="246">
        <f>IF('INGRESO DE DATOS'!$G$21="Guayaquil/Santa Elena",'Tablas Guayaquil'!F352,'Tablas Resto de Ecuador'!F352)</f>
        <v>818</v>
      </c>
      <c r="G352" s="246">
        <f>IF('INGRESO DE DATOS'!$G$21="Guayaquil/Santa Elena",'Tablas Guayaquil'!G352,'Tablas Resto de Ecuador'!G352)</f>
        <v>487</v>
      </c>
      <c r="K352" s="4"/>
      <c r="L352" s="4"/>
      <c r="M352" s="4"/>
      <c r="N352" s="4"/>
      <c r="O352" s="4"/>
      <c r="P352" s="4"/>
    </row>
    <row r="353" spans="1:16" ht="14" hidden="1" x14ac:dyDescent="0.15">
      <c r="A353" s="5">
        <v>2</v>
      </c>
      <c r="B353" s="8" t="s">
        <v>1</v>
      </c>
      <c r="C353" s="246">
        <f>IF('INGRESO DE DATOS'!$G$21="Guayaquil/Santa Elena",'Tablas Guayaquil'!C353,'Tablas Resto de Ecuador'!C353)</f>
        <v>1636</v>
      </c>
      <c r="D353" s="246">
        <f>IF('INGRESO DE DATOS'!$G$21="Guayaquil/Santa Elena",'Tablas Guayaquil'!D353,'Tablas Resto de Ecuador'!D353)</f>
        <v>1606</v>
      </c>
      <c r="E353" s="246">
        <f>IF('INGRESO DE DATOS'!$G$21="Guayaquil/Santa Elena",'Tablas Guayaquil'!E353,'Tablas Resto de Ecuador'!E353)</f>
        <v>1512</v>
      </c>
      <c r="F353" s="246">
        <f>IF('INGRESO DE DATOS'!$G$21="Guayaquil/Santa Elena",'Tablas Guayaquil'!F353,'Tablas Resto de Ecuador'!F353)</f>
        <v>1380</v>
      </c>
      <c r="G353" s="246">
        <f>IF('INGRESO DE DATOS'!$G$21="Guayaquil/Santa Elena",'Tablas Guayaquil'!G353,'Tablas Resto de Ecuador'!G353)</f>
        <v>718</v>
      </c>
      <c r="K353" s="4"/>
      <c r="L353" s="4"/>
      <c r="M353" s="4"/>
      <c r="N353" s="4"/>
      <c r="O353" s="4"/>
      <c r="P353" s="4"/>
    </row>
    <row r="354" spans="1:16" ht="14" hidden="1" x14ac:dyDescent="0.15">
      <c r="A354" s="5">
        <v>3</v>
      </c>
      <c r="B354" s="8" t="s">
        <v>5</v>
      </c>
      <c r="C354" s="246">
        <f>IF('INGRESO DE DATOS'!$G$21="Guayaquil/Santa Elena",'Tablas Guayaquil'!C354,'Tablas Resto de Ecuador'!C354)</f>
        <v>2405</v>
      </c>
      <c r="D354" s="246">
        <f>IF('INGRESO DE DATOS'!$G$21="Guayaquil/Santa Elena",'Tablas Guayaquil'!D354,'Tablas Resto de Ecuador'!D354)</f>
        <v>2356</v>
      </c>
      <c r="E354" s="246">
        <f>IF('INGRESO DE DATOS'!$G$21="Guayaquil/Santa Elena",'Tablas Guayaquil'!E354,'Tablas Resto de Ecuador'!E354)</f>
        <v>2218</v>
      </c>
      <c r="F354" s="246">
        <f>IF('INGRESO DE DATOS'!$G$21="Guayaquil/Santa Elena",'Tablas Guayaquil'!F354,'Tablas Resto de Ecuador'!F354)</f>
        <v>2025</v>
      </c>
      <c r="G354" s="246">
        <f>IF('INGRESO DE DATOS'!$G$21="Guayaquil/Santa Elena",'Tablas Guayaquil'!G354,'Tablas Resto de Ecuador'!G354)</f>
        <v>1036</v>
      </c>
      <c r="K354" s="4"/>
      <c r="L354" s="4"/>
      <c r="M354" s="4"/>
      <c r="N354" s="4"/>
      <c r="O354" s="4"/>
      <c r="P354" s="4"/>
    </row>
    <row r="355" spans="1:16" hidden="1" x14ac:dyDescent="0.15">
      <c r="A355" s="5"/>
      <c r="B355" s="9"/>
      <c r="C355" s="10"/>
      <c r="D355" s="10"/>
      <c r="E355" s="10"/>
      <c r="F355" s="10"/>
      <c r="G355" s="10"/>
    </row>
    <row r="356" spans="1:16" ht="18" hidden="1" x14ac:dyDescent="0.2">
      <c r="A356" s="455" t="s">
        <v>36</v>
      </c>
      <c r="B356" s="456"/>
      <c r="C356" s="456"/>
      <c r="D356" s="456"/>
      <c r="E356" s="456"/>
      <c r="F356" s="456"/>
      <c r="G356" s="456"/>
    </row>
    <row r="357" spans="1:16" hidden="1" x14ac:dyDescent="0.15">
      <c r="A357" s="457" t="s">
        <v>0</v>
      </c>
      <c r="B357" s="458"/>
      <c r="C357" s="458"/>
      <c r="D357" s="458"/>
      <c r="E357" s="458"/>
      <c r="F357" s="458"/>
      <c r="G357" s="458"/>
    </row>
    <row r="358" spans="1:16" hidden="1" x14ac:dyDescent="0.15">
      <c r="A358" s="5" t="s">
        <v>2</v>
      </c>
      <c r="B358" s="6" t="s">
        <v>2</v>
      </c>
      <c r="C358" s="7" t="s">
        <v>47</v>
      </c>
      <c r="D358" s="7" t="s">
        <v>48</v>
      </c>
      <c r="E358" s="7" t="s">
        <v>49</v>
      </c>
      <c r="F358" s="7" t="s">
        <v>50</v>
      </c>
      <c r="G358" s="7" t="s">
        <v>51</v>
      </c>
    </row>
    <row r="359" spans="1:16" hidden="1" x14ac:dyDescent="0.15">
      <c r="A359" s="5">
        <v>18</v>
      </c>
      <c r="B359" s="8"/>
      <c r="C359" s="12">
        <f t="shared" ref="C359:G368" si="0">+C289*$M$2</f>
        <v>168.18666666666667</v>
      </c>
      <c r="D359" s="12">
        <f t="shared" si="0"/>
        <v>164.74166666666667</v>
      </c>
      <c r="E359" s="12">
        <f t="shared" si="0"/>
        <v>155.29</v>
      </c>
      <c r="F359" s="12">
        <f t="shared" si="0"/>
        <v>141.77500000000001</v>
      </c>
      <c r="G359" s="12">
        <f t="shared" si="0"/>
        <v>109.44499999999999</v>
      </c>
    </row>
    <row r="360" spans="1:16" hidden="1" x14ac:dyDescent="0.15">
      <c r="A360" s="5">
        <v>19</v>
      </c>
      <c r="B360" s="8"/>
      <c r="C360" s="12">
        <f t="shared" si="0"/>
        <v>170.92500000000001</v>
      </c>
      <c r="D360" s="12">
        <f t="shared" si="0"/>
        <v>167.56833333333333</v>
      </c>
      <c r="E360" s="12">
        <f t="shared" si="0"/>
        <v>157.67500000000001</v>
      </c>
      <c r="F360" s="12">
        <f t="shared" si="0"/>
        <v>143.89500000000001</v>
      </c>
      <c r="G360" s="12">
        <f t="shared" si="0"/>
        <v>111.74166666666666</v>
      </c>
    </row>
    <row r="361" spans="1:16" hidden="1" x14ac:dyDescent="0.15">
      <c r="A361" s="5">
        <v>20</v>
      </c>
      <c r="B361" s="8"/>
      <c r="C361" s="12">
        <f t="shared" si="0"/>
        <v>174.01666666666668</v>
      </c>
      <c r="D361" s="12">
        <f t="shared" si="0"/>
        <v>170.21833333333333</v>
      </c>
      <c r="E361" s="12">
        <f t="shared" si="0"/>
        <v>160.50166666666667</v>
      </c>
      <c r="F361" s="12">
        <f t="shared" si="0"/>
        <v>146.10333333333332</v>
      </c>
      <c r="G361" s="12">
        <f t="shared" si="0"/>
        <v>114.12666666666667</v>
      </c>
    </row>
    <row r="362" spans="1:16" hidden="1" x14ac:dyDescent="0.15">
      <c r="A362" s="5">
        <v>21</v>
      </c>
      <c r="B362" s="8"/>
      <c r="C362" s="12">
        <f t="shared" si="0"/>
        <v>176.84333333333333</v>
      </c>
      <c r="D362" s="12">
        <f t="shared" si="0"/>
        <v>172.95666666666668</v>
      </c>
      <c r="E362" s="12">
        <f t="shared" si="0"/>
        <v>163.59333333333333</v>
      </c>
      <c r="F362" s="12">
        <f t="shared" si="0"/>
        <v>148.84166666666667</v>
      </c>
      <c r="G362" s="12">
        <f t="shared" si="0"/>
        <v>116.86499999999999</v>
      </c>
    </row>
    <row r="363" spans="1:16" hidden="1" x14ac:dyDescent="0.15">
      <c r="A363" s="5">
        <v>22</v>
      </c>
      <c r="B363" s="8"/>
      <c r="C363" s="12">
        <f t="shared" si="0"/>
        <v>179.67</v>
      </c>
      <c r="D363" s="12">
        <f t="shared" si="0"/>
        <v>176.04833333333335</v>
      </c>
      <c r="E363" s="12">
        <f t="shared" si="0"/>
        <v>165.97833333333332</v>
      </c>
      <c r="F363" s="12">
        <f t="shared" si="0"/>
        <v>151.22666666666666</v>
      </c>
      <c r="G363" s="12">
        <f t="shared" si="0"/>
        <v>119.16166666666666</v>
      </c>
    </row>
    <row r="364" spans="1:16" hidden="1" x14ac:dyDescent="0.15">
      <c r="A364" s="5">
        <v>23</v>
      </c>
      <c r="B364" s="8"/>
      <c r="C364" s="12">
        <f t="shared" si="0"/>
        <v>182.67333333333335</v>
      </c>
      <c r="D364" s="12">
        <f t="shared" si="0"/>
        <v>179.22833333333332</v>
      </c>
      <c r="E364" s="12">
        <f t="shared" si="0"/>
        <v>168.54</v>
      </c>
      <c r="F364" s="12">
        <f t="shared" si="0"/>
        <v>153.87666666666667</v>
      </c>
      <c r="G364" s="12">
        <f t="shared" si="0"/>
        <v>121.63500000000001</v>
      </c>
    </row>
    <row r="365" spans="1:16" hidden="1" x14ac:dyDescent="0.15">
      <c r="A365" s="5">
        <v>24</v>
      </c>
      <c r="B365" s="8"/>
      <c r="C365" s="12">
        <f t="shared" si="0"/>
        <v>185.58833333333334</v>
      </c>
      <c r="D365" s="12">
        <f t="shared" si="0"/>
        <v>182.14333333333335</v>
      </c>
      <c r="E365" s="12">
        <f t="shared" si="0"/>
        <v>171.54333333333332</v>
      </c>
      <c r="F365" s="12">
        <f t="shared" si="0"/>
        <v>156.52666666666667</v>
      </c>
      <c r="G365" s="12">
        <f t="shared" si="0"/>
        <v>124.19666666666667</v>
      </c>
    </row>
    <row r="366" spans="1:16" hidden="1" x14ac:dyDescent="0.15">
      <c r="A366" s="5">
        <v>25</v>
      </c>
      <c r="B366" s="8"/>
      <c r="C366" s="12">
        <f t="shared" si="0"/>
        <v>188.76833333333335</v>
      </c>
      <c r="D366" s="12">
        <f t="shared" si="0"/>
        <v>184.88166666666666</v>
      </c>
      <c r="E366" s="12">
        <f t="shared" si="0"/>
        <v>174.37</v>
      </c>
      <c r="F366" s="12">
        <f t="shared" si="0"/>
        <v>158.91166666666666</v>
      </c>
      <c r="G366" s="12">
        <f t="shared" si="0"/>
        <v>126.405</v>
      </c>
    </row>
    <row r="367" spans="1:16" hidden="1" x14ac:dyDescent="0.15">
      <c r="A367" s="5">
        <v>26</v>
      </c>
      <c r="B367" s="8"/>
      <c r="C367" s="12">
        <f t="shared" si="0"/>
        <v>191.41833333333332</v>
      </c>
      <c r="D367" s="12">
        <f t="shared" si="0"/>
        <v>187.97333333333333</v>
      </c>
      <c r="E367" s="12">
        <f t="shared" si="0"/>
        <v>177.10833333333332</v>
      </c>
      <c r="F367" s="12">
        <f t="shared" si="0"/>
        <v>161.47333333333333</v>
      </c>
      <c r="G367" s="12">
        <f t="shared" si="0"/>
        <v>128.96666666666667</v>
      </c>
    </row>
    <row r="368" spans="1:16" hidden="1" x14ac:dyDescent="0.15">
      <c r="A368" s="5">
        <v>27</v>
      </c>
      <c r="B368" s="8"/>
      <c r="C368" s="12">
        <f t="shared" si="0"/>
        <v>194.77500000000001</v>
      </c>
      <c r="D368" s="12">
        <f t="shared" si="0"/>
        <v>190.88833333333332</v>
      </c>
      <c r="E368" s="12">
        <f t="shared" si="0"/>
        <v>179.67</v>
      </c>
      <c r="F368" s="12">
        <f t="shared" si="0"/>
        <v>163.94666666666666</v>
      </c>
      <c r="G368" s="12">
        <f t="shared" si="0"/>
        <v>131.61666666666667</v>
      </c>
    </row>
    <row r="369" spans="1:7" hidden="1" x14ac:dyDescent="0.15">
      <c r="A369" s="5">
        <v>28</v>
      </c>
      <c r="B369" s="8"/>
      <c r="C369" s="12">
        <f t="shared" ref="C369:G378" si="1">+C299*$M$2</f>
        <v>198.13166666666666</v>
      </c>
      <c r="D369" s="12">
        <f t="shared" si="1"/>
        <v>193.98</v>
      </c>
      <c r="E369" s="12">
        <f t="shared" si="1"/>
        <v>182.76166666666666</v>
      </c>
      <c r="F369" s="12">
        <f t="shared" si="1"/>
        <v>166.86166666666668</v>
      </c>
      <c r="G369" s="12">
        <f t="shared" si="1"/>
        <v>134.79666666666665</v>
      </c>
    </row>
    <row r="370" spans="1:7" hidden="1" x14ac:dyDescent="0.15">
      <c r="A370" s="5">
        <v>29</v>
      </c>
      <c r="B370" s="8"/>
      <c r="C370" s="12">
        <f t="shared" si="1"/>
        <v>201.84166666666667</v>
      </c>
      <c r="D370" s="12">
        <f t="shared" si="1"/>
        <v>197.69</v>
      </c>
      <c r="E370" s="12">
        <f t="shared" si="1"/>
        <v>186.38333333333333</v>
      </c>
      <c r="F370" s="12">
        <f t="shared" si="1"/>
        <v>169.86500000000001</v>
      </c>
      <c r="G370" s="12">
        <f t="shared" si="1"/>
        <v>137.80000000000001</v>
      </c>
    </row>
    <row r="371" spans="1:7" hidden="1" x14ac:dyDescent="0.15">
      <c r="A371" s="5">
        <v>30</v>
      </c>
      <c r="B371" s="8"/>
      <c r="C371" s="12">
        <f t="shared" si="1"/>
        <v>205.19833333333332</v>
      </c>
      <c r="D371" s="12">
        <f t="shared" si="1"/>
        <v>200.87</v>
      </c>
      <c r="E371" s="12">
        <f t="shared" si="1"/>
        <v>189.65166666666667</v>
      </c>
      <c r="F371" s="12">
        <f t="shared" si="1"/>
        <v>172.60333333333332</v>
      </c>
      <c r="G371" s="12">
        <f t="shared" si="1"/>
        <v>141.06833333333333</v>
      </c>
    </row>
    <row r="372" spans="1:7" hidden="1" x14ac:dyDescent="0.15">
      <c r="A372" s="5">
        <v>31</v>
      </c>
      <c r="B372" s="8"/>
      <c r="C372" s="12">
        <f t="shared" si="1"/>
        <v>208.73166666666665</v>
      </c>
      <c r="D372" s="12">
        <f t="shared" si="1"/>
        <v>204.315</v>
      </c>
      <c r="E372" s="12">
        <f t="shared" si="1"/>
        <v>192.92</v>
      </c>
      <c r="F372" s="12">
        <f t="shared" si="1"/>
        <v>175.69499999999999</v>
      </c>
      <c r="G372" s="12">
        <f t="shared" si="1"/>
        <v>143.89500000000001</v>
      </c>
    </row>
    <row r="373" spans="1:7" hidden="1" x14ac:dyDescent="0.15">
      <c r="A373" s="5">
        <v>32</v>
      </c>
      <c r="B373" s="8"/>
      <c r="C373" s="12">
        <f t="shared" si="1"/>
        <v>212</v>
      </c>
      <c r="D373" s="12">
        <f t="shared" si="1"/>
        <v>208.11333333333334</v>
      </c>
      <c r="E373" s="12">
        <f t="shared" si="1"/>
        <v>195.92333333333335</v>
      </c>
      <c r="F373" s="12">
        <f t="shared" si="1"/>
        <v>178.875</v>
      </c>
      <c r="G373" s="12">
        <f t="shared" si="1"/>
        <v>147.42833333333334</v>
      </c>
    </row>
    <row r="374" spans="1:7" hidden="1" x14ac:dyDescent="0.15">
      <c r="A374" s="5">
        <v>33</v>
      </c>
      <c r="B374" s="8"/>
      <c r="C374" s="12">
        <f t="shared" si="1"/>
        <v>217.91833333333332</v>
      </c>
      <c r="D374" s="12">
        <f t="shared" si="1"/>
        <v>213.67833333333334</v>
      </c>
      <c r="E374" s="12">
        <f t="shared" si="1"/>
        <v>201.48833333333334</v>
      </c>
      <c r="F374" s="12">
        <f t="shared" si="1"/>
        <v>183.64500000000001</v>
      </c>
      <c r="G374" s="12">
        <f t="shared" si="1"/>
        <v>151.58000000000001</v>
      </c>
    </row>
    <row r="375" spans="1:7" hidden="1" x14ac:dyDescent="0.15">
      <c r="A375" s="5">
        <v>34</v>
      </c>
      <c r="B375" s="8"/>
      <c r="C375" s="12">
        <f t="shared" si="1"/>
        <v>223.92500000000001</v>
      </c>
      <c r="D375" s="12">
        <f t="shared" si="1"/>
        <v>219.59666666666666</v>
      </c>
      <c r="E375" s="12">
        <f t="shared" si="1"/>
        <v>206.78833333333333</v>
      </c>
      <c r="F375" s="12">
        <f t="shared" si="1"/>
        <v>188.59166666666667</v>
      </c>
      <c r="G375" s="12">
        <f t="shared" si="1"/>
        <v>156.08500000000001</v>
      </c>
    </row>
    <row r="376" spans="1:7" hidden="1" x14ac:dyDescent="0.15">
      <c r="A376" s="5">
        <v>35</v>
      </c>
      <c r="B376" s="8"/>
      <c r="C376" s="12">
        <f t="shared" si="1"/>
        <v>229.49</v>
      </c>
      <c r="D376" s="12">
        <f t="shared" si="1"/>
        <v>224.89666666666668</v>
      </c>
      <c r="E376" s="12">
        <f t="shared" si="1"/>
        <v>212</v>
      </c>
      <c r="F376" s="12">
        <f t="shared" si="1"/>
        <v>193.45</v>
      </c>
      <c r="G376" s="12">
        <f t="shared" si="1"/>
        <v>160.50166666666667</v>
      </c>
    </row>
    <row r="377" spans="1:7" hidden="1" x14ac:dyDescent="0.15">
      <c r="A377" s="5">
        <v>36</v>
      </c>
      <c r="B377" s="8"/>
      <c r="C377" s="12">
        <f t="shared" si="1"/>
        <v>235.40833333333333</v>
      </c>
      <c r="D377" s="12">
        <f t="shared" si="1"/>
        <v>230.72666666666666</v>
      </c>
      <c r="E377" s="12">
        <f t="shared" si="1"/>
        <v>217.565</v>
      </c>
      <c r="F377" s="12">
        <f t="shared" si="1"/>
        <v>198.13166666666666</v>
      </c>
      <c r="G377" s="12">
        <f t="shared" si="1"/>
        <v>165.18333333333334</v>
      </c>
    </row>
    <row r="378" spans="1:7" hidden="1" x14ac:dyDescent="0.15">
      <c r="A378" s="5">
        <v>37</v>
      </c>
      <c r="B378" s="8"/>
      <c r="C378" s="12">
        <f t="shared" si="1"/>
        <v>241.23833333333334</v>
      </c>
      <c r="D378" s="12">
        <f t="shared" si="1"/>
        <v>236.38</v>
      </c>
      <c r="E378" s="12">
        <f t="shared" si="1"/>
        <v>222.6</v>
      </c>
      <c r="F378" s="12">
        <f t="shared" si="1"/>
        <v>202.90166666666667</v>
      </c>
      <c r="G378" s="12">
        <f t="shared" si="1"/>
        <v>169.77666666666667</v>
      </c>
    </row>
    <row r="379" spans="1:7" hidden="1" x14ac:dyDescent="0.15">
      <c r="A379" s="5">
        <v>38</v>
      </c>
      <c r="B379" s="8"/>
      <c r="C379" s="12">
        <f t="shared" ref="C379:G388" si="2">+C309*$M$2</f>
        <v>247.06833333333333</v>
      </c>
      <c r="D379" s="12">
        <f t="shared" si="2"/>
        <v>242.38666666666666</v>
      </c>
      <c r="E379" s="12">
        <f t="shared" si="2"/>
        <v>228.34166666666667</v>
      </c>
      <c r="F379" s="12">
        <f t="shared" si="2"/>
        <v>208.37833333333333</v>
      </c>
      <c r="G379" s="12">
        <f t="shared" si="2"/>
        <v>174.37</v>
      </c>
    </row>
    <row r="380" spans="1:7" hidden="1" x14ac:dyDescent="0.15">
      <c r="A380" s="5">
        <v>39</v>
      </c>
      <c r="B380" s="8"/>
      <c r="C380" s="12">
        <f t="shared" si="2"/>
        <v>253.16333333333333</v>
      </c>
      <c r="D380" s="12">
        <f t="shared" si="2"/>
        <v>247.95166666666665</v>
      </c>
      <c r="E380" s="12">
        <f t="shared" si="2"/>
        <v>233.64166666666668</v>
      </c>
      <c r="F380" s="12">
        <f t="shared" si="2"/>
        <v>213.14833333333334</v>
      </c>
      <c r="G380" s="12">
        <f t="shared" si="2"/>
        <v>179.31666666666666</v>
      </c>
    </row>
    <row r="381" spans="1:7" hidden="1" x14ac:dyDescent="0.15">
      <c r="A381" s="5">
        <v>40</v>
      </c>
      <c r="B381" s="8"/>
      <c r="C381" s="12">
        <f t="shared" si="2"/>
        <v>259.08166666666665</v>
      </c>
      <c r="D381" s="12">
        <f t="shared" si="2"/>
        <v>253.69333333333333</v>
      </c>
      <c r="E381" s="12">
        <f t="shared" si="2"/>
        <v>239.03</v>
      </c>
      <c r="F381" s="12">
        <f t="shared" si="2"/>
        <v>218.00666666666666</v>
      </c>
      <c r="G381" s="12">
        <f t="shared" si="2"/>
        <v>184.26333333333332</v>
      </c>
    </row>
    <row r="382" spans="1:7" hidden="1" x14ac:dyDescent="0.15">
      <c r="A382" s="5">
        <v>41</v>
      </c>
      <c r="B382" s="8"/>
      <c r="C382" s="12">
        <f t="shared" si="2"/>
        <v>264.91166666666669</v>
      </c>
      <c r="D382" s="12">
        <f t="shared" si="2"/>
        <v>259.52333333333331</v>
      </c>
      <c r="E382" s="12">
        <f t="shared" si="2"/>
        <v>244.50666666666666</v>
      </c>
      <c r="F382" s="12">
        <f t="shared" si="2"/>
        <v>222.68833333333333</v>
      </c>
      <c r="G382" s="12">
        <f t="shared" si="2"/>
        <v>188.76833333333335</v>
      </c>
    </row>
    <row r="383" spans="1:7" hidden="1" x14ac:dyDescent="0.15">
      <c r="A383" s="5">
        <v>42</v>
      </c>
      <c r="B383" s="8"/>
      <c r="C383" s="12">
        <f t="shared" si="2"/>
        <v>270.83</v>
      </c>
      <c r="D383" s="12">
        <f t="shared" si="2"/>
        <v>265.26499999999999</v>
      </c>
      <c r="E383" s="12">
        <f t="shared" si="2"/>
        <v>250.24833333333333</v>
      </c>
      <c r="F383" s="12">
        <f t="shared" si="2"/>
        <v>228.07666666666665</v>
      </c>
      <c r="G383" s="12">
        <f t="shared" si="2"/>
        <v>193.53833333333333</v>
      </c>
    </row>
    <row r="384" spans="1:7" hidden="1" x14ac:dyDescent="0.15">
      <c r="A384" s="5">
        <v>43</v>
      </c>
      <c r="B384" s="8"/>
      <c r="C384" s="12">
        <f t="shared" si="2"/>
        <v>281.51833333333332</v>
      </c>
      <c r="D384" s="12">
        <f t="shared" si="2"/>
        <v>275.86500000000001</v>
      </c>
      <c r="E384" s="12">
        <f t="shared" si="2"/>
        <v>259.78833333333336</v>
      </c>
      <c r="F384" s="12">
        <f t="shared" si="2"/>
        <v>237.08666666666667</v>
      </c>
      <c r="G384" s="12">
        <f t="shared" si="2"/>
        <v>202.28333333333333</v>
      </c>
    </row>
    <row r="385" spans="1:7" hidden="1" x14ac:dyDescent="0.15">
      <c r="A385" s="5">
        <v>44</v>
      </c>
      <c r="B385" s="8"/>
      <c r="C385" s="12">
        <f t="shared" si="2"/>
        <v>292.38333333333333</v>
      </c>
      <c r="D385" s="12">
        <f t="shared" si="2"/>
        <v>286.64166666666665</v>
      </c>
      <c r="E385" s="12">
        <f t="shared" si="2"/>
        <v>269.94666666666666</v>
      </c>
      <c r="F385" s="12">
        <f t="shared" si="2"/>
        <v>246.27333333333334</v>
      </c>
      <c r="G385" s="12">
        <f t="shared" si="2"/>
        <v>210.76333333333332</v>
      </c>
    </row>
    <row r="386" spans="1:7" hidden="1" x14ac:dyDescent="0.15">
      <c r="A386" s="5">
        <v>45</v>
      </c>
      <c r="B386" s="8"/>
      <c r="C386" s="12">
        <f t="shared" si="2"/>
        <v>303.24833333333333</v>
      </c>
      <c r="D386" s="12">
        <f t="shared" si="2"/>
        <v>296.62333333333333</v>
      </c>
      <c r="E386" s="12">
        <f t="shared" si="2"/>
        <v>280.19333333333333</v>
      </c>
      <c r="F386" s="12">
        <f t="shared" si="2"/>
        <v>255.37166666666667</v>
      </c>
      <c r="G386" s="12">
        <f t="shared" si="2"/>
        <v>219.59666666666666</v>
      </c>
    </row>
    <row r="387" spans="1:7" hidden="1" x14ac:dyDescent="0.15">
      <c r="A387" s="5">
        <v>46</v>
      </c>
      <c r="B387" s="8"/>
      <c r="C387" s="12">
        <f t="shared" si="2"/>
        <v>313.93666666666667</v>
      </c>
      <c r="D387" s="12">
        <f t="shared" si="2"/>
        <v>307.39999999999998</v>
      </c>
      <c r="E387" s="12">
        <f t="shared" si="2"/>
        <v>289.82166666666666</v>
      </c>
      <c r="F387" s="12">
        <f t="shared" si="2"/>
        <v>264.55833333333334</v>
      </c>
      <c r="G387" s="12">
        <f t="shared" si="2"/>
        <v>227.81166666666667</v>
      </c>
    </row>
    <row r="388" spans="1:7" hidden="1" x14ac:dyDescent="0.15">
      <c r="A388" s="5">
        <v>47</v>
      </c>
      <c r="B388" s="8"/>
      <c r="C388" s="12">
        <f t="shared" si="2"/>
        <v>324.71333333333331</v>
      </c>
      <c r="D388" s="12">
        <f t="shared" si="2"/>
        <v>318</v>
      </c>
      <c r="E388" s="12">
        <f t="shared" si="2"/>
        <v>299.89166666666665</v>
      </c>
      <c r="F388" s="12">
        <f t="shared" si="2"/>
        <v>273.30333333333334</v>
      </c>
      <c r="G388" s="12">
        <f t="shared" si="2"/>
        <v>236.38</v>
      </c>
    </row>
    <row r="389" spans="1:7" hidden="1" x14ac:dyDescent="0.15">
      <c r="A389" s="5">
        <v>48</v>
      </c>
      <c r="B389" s="8"/>
      <c r="C389" s="12">
        <f t="shared" ref="C389:G398" si="3">+C319*$M$2</f>
        <v>336.02</v>
      </c>
      <c r="D389" s="12">
        <f t="shared" si="3"/>
        <v>329.21833333333331</v>
      </c>
      <c r="E389" s="12">
        <f t="shared" si="3"/>
        <v>310.315</v>
      </c>
      <c r="F389" s="12">
        <f t="shared" si="3"/>
        <v>283.19666666666666</v>
      </c>
      <c r="G389" s="12">
        <f t="shared" si="3"/>
        <v>245.125</v>
      </c>
    </row>
    <row r="390" spans="1:7" hidden="1" x14ac:dyDescent="0.15">
      <c r="A390" s="5">
        <v>49</v>
      </c>
      <c r="B390" s="8"/>
      <c r="C390" s="12">
        <f t="shared" si="3"/>
        <v>347.50333333333333</v>
      </c>
      <c r="D390" s="12">
        <f t="shared" si="3"/>
        <v>340.61333333333334</v>
      </c>
      <c r="E390" s="12">
        <f t="shared" si="3"/>
        <v>320.64999999999998</v>
      </c>
      <c r="F390" s="12">
        <f t="shared" si="3"/>
        <v>292.73666666666668</v>
      </c>
      <c r="G390" s="12">
        <f t="shared" si="3"/>
        <v>254.13499999999999</v>
      </c>
    </row>
    <row r="391" spans="1:7" hidden="1" x14ac:dyDescent="0.15">
      <c r="A391" s="5">
        <v>50</v>
      </c>
      <c r="B391" s="8"/>
      <c r="C391" s="12">
        <f t="shared" si="3"/>
        <v>358.72166666666669</v>
      </c>
      <c r="D391" s="12">
        <f t="shared" si="3"/>
        <v>351.65499999999997</v>
      </c>
      <c r="E391" s="12">
        <f t="shared" si="3"/>
        <v>331.42666666666668</v>
      </c>
      <c r="F391" s="12">
        <f t="shared" si="3"/>
        <v>302.27666666666664</v>
      </c>
      <c r="G391" s="12">
        <f t="shared" si="3"/>
        <v>262.96833333333331</v>
      </c>
    </row>
    <row r="392" spans="1:7" hidden="1" x14ac:dyDescent="0.15">
      <c r="A392" s="5">
        <v>51</v>
      </c>
      <c r="B392" s="8"/>
      <c r="C392" s="12">
        <f t="shared" si="3"/>
        <v>370.02833333333331</v>
      </c>
      <c r="D392" s="12">
        <f t="shared" si="3"/>
        <v>362.69666666666666</v>
      </c>
      <c r="E392" s="12">
        <f t="shared" si="3"/>
        <v>341.76166666666666</v>
      </c>
      <c r="F392" s="12">
        <f t="shared" si="3"/>
        <v>311.81666666666666</v>
      </c>
      <c r="G392" s="12">
        <f t="shared" si="3"/>
        <v>271.71333333333331</v>
      </c>
    </row>
    <row r="393" spans="1:7" hidden="1" x14ac:dyDescent="0.15">
      <c r="A393" s="5">
        <v>52</v>
      </c>
      <c r="B393" s="8"/>
      <c r="C393" s="12">
        <f t="shared" si="3"/>
        <v>381.42333333333335</v>
      </c>
      <c r="D393" s="12">
        <f t="shared" si="3"/>
        <v>373.73833333333334</v>
      </c>
      <c r="E393" s="12">
        <f t="shared" si="3"/>
        <v>352.45</v>
      </c>
      <c r="F393" s="12">
        <f t="shared" si="3"/>
        <v>321.44499999999999</v>
      </c>
      <c r="G393" s="12">
        <f t="shared" si="3"/>
        <v>280.81166666666667</v>
      </c>
    </row>
    <row r="394" spans="1:7" hidden="1" x14ac:dyDescent="0.15">
      <c r="A394" s="5">
        <v>53</v>
      </c>
      <c r="B394" s="8"/>
      <c r="C394" s="12">
        <f t="shared" si="3"/>
        <v>395.02666666666664</v>
      </c>
      <c r="D394" s="12">
        <f t="shared" si="3"/>
        <v>386.98833333333334</v>
      </c>
      <c r="E394" s="12">
        <f t="shared" si="3"/>
        <v>364.64</v>
      </c>
      <c r="F394" s="12">
        <f t="shared" si="3"/>
        <v>332.57499999999999</v>
      </c>
      <c r="G394" s="12">
        <f t="shared" si="3"/>
        <v>291.58833333333331</v>
      </c>
    </row>
    <row r="395" spans="1:7" hidden="1" x14ac:dyDescent="0.15">
      <c r="A395" s="5">
        <v>54</v>
      </c>
      <c r="B395" s="8"/>
      <c r="C395" s="12">
        <f t="shared" si="3"/>
        <v>408.71833333333331</v>
      </c>
      <c r="D395" s="12">
        <f t="shared" si="3"/>
        <v>400.23833333333334</v>
      </c>
      <c r="E395" s="12">
        <f t="shared" si="3"/>
        <v>377.18333333333334</v>
      </c>
      <c r="F395" s="12">
        <f t="shared" si="3"/>
        <v>343.97</v>
      </c>
      <c r="G395" s="12">
        <f t="shared" si="3"/>
        <v>302.63</v>
      </c>
    </row>
    <row r="396" spans="1:7" hidden="1" x14ac:dyDescent="0.15">
      <c r="A396" s="5">
        <v>55</v>
      </c>
      <c r="B396" s="8"/>
      <c r="C396" s="12">
        <f t="shared" si="3"/>
        <v>422.05666666666667</v>
      </c>
      <c r="D396" s="12">
        <f t="shared" si="3"/>
        <v>413.4</v>
      </c>
      <c r="E396" s="12">
        <f t="shared" si="3"/>
        <v>389.63833333333332</v>
      </c>
      <c r="F396" s="12">
        <f t="shared" si="3"/>
        <v>355.18833333333333</v>
      </c>
      <c r="G396" s="12">
        <f t="shared" si="3"/>
        <v>313.58333333333331</v>
      </c>
    </row>
    <row r="397" spans="1:7" hidden="1" x14ac:dyDescent="0.15">
      <c r="A397" s="5">
        <v>56</v>
      </c>
      <c r="B397" s="8"/>
      <c r="C397" s="12">
        <f t="shared" si="3"/>
        <v>435.39499999999998</v>
      </c>
      <c r="D397" s="12">
        <f t="shared" si="3"/>
        <v>426.82666666666665</v>
      </c>
      <c r="E397" s="12">
        <f t="shared" si="3"/>
        <v>402.09333333333331</v>
      </c>
      <c r="F397" s="12">
        <f t="shared" si="3"/>
        <v>366.40666666666664</v>
      </c>
      <c r="G397" s="12">
        <f t="shared" si="3"/>
        <v>324.27166666666665</v>
      </c>
    </row>
    <row r="398" spans="1:7" hidden="1" x14ac:dyDescent="0.15">
      <c r="A398" s="5">
        <v>57</v>
      </c>
      <c r="B398" s="8"/>
      <c r="C398" s="12">
        <f t="shared" si="3"/>
        <v>448.91</v>
      </c>
      <c r="D398" s="12">
        <f t="shared" si="3"/>
        <v>439.81166666666667</v>
      </c>
      <c r="E398" s="12">
        <f t="shared" si="3"/>
        <v>414.90166666666664</v>
      </c>
      <c r="F398" s="12">
        <f t="shared" si="3"/>
        <v>377.97833333333335</v>
      </c>
      <c r="G398" s="12">
        <f t="shared" si="3"/>
        <v>335.22500000000002</v>
      </c>
    </row>
    <row r="399" spans="1:7" hidden="1" x14ac:dyDescent="0.15">
      <c r="A399" s="5">
        <v>58</v>
      </c>
      <c r="B399" s="8"/>
      <c r="C399" s="12">
        <f t="shared" ref="C399:G408" si="4">+C329*$M$2</f>
        <v>464.81</v>
      </c>
      <c r="D399" s="12">
        <f t="shared" si="4"/>
        <v>454.91666666666669</v>
      </c>
      <c r="E399" s="12">
        <f t="shared" si="4"/>
        <v>427.88666666666666</v>
      </c>
      <c r="F399" s="12">
        <f t="shared" si="4"/>
        <v>391.14</v>
      </c>
      <c r="G399" s="12">
        <f t="shared" si="4"/>
        <v>349.62333333333333</v>
      </c>
    </row>
    <row r="400" spans="1:7" hidden="1" x14ac:dyDescent="0.15">
      <c r="A400" s="5">
        <v>59</v>
      </c>
      <c r="B400" s="8"/>
      <c r="C400" s="12">
        <f t="shared" si="4"/>
        <v>480.18</v>
      </c>
      <c r="D400" s="12">
        <f t="shared" si="4"/>
        <v>470.46333333333331</v>
      </c>
      <c r="E400" s="12">
        <f t="shared" si="4"/>
        <v>440.96</v>
      </c>
      <c r="F400" s="12">
        <f t="shared" si="4"/>
        <v>404.125</v>
      </c>
      <c r="G400" s="12">
        <f t="shared" si="4"/>
        <v>363.75666666666666</v>
      </c>
    </row>
    <row r="401" spans="1:7" hidden="1" x14ac:dyDescent="0.15">
      <c r="A401" s="5">
        <v>60</v>
      </c>
      <c r="B401" s="8"/>
      <c r="C401" s="12">
        <f t="shared" si="4"/>
        <v>495.815</v>
      </c>
      <c r="D401" s="12">
        <f t="shared" si="4"/>
        <v>485.48</v>
      </c>
      <c r="E401" s="12">
        <f t="shared" si="4"/>
        <v>453.68</v>
      </c>
      <c r="F401" s="12">
        <f t="shared" si="4"/>
        <v>417.375</v>
      </c>
      <c r="G401" s="12">
        <f t="shared" si="4"/>
        <v>377.89</v>
      </c>
    </row>
    <row r="402" spans="1:7" hidden="1" x14ac:dyDescent="0.15">
      <c r="A402" s="5">
        <v>61</v>
      </c>
      <c r="B402" s="8"/>
      <c r="C402" s="12">
        <f t="shared" si="4"/>
        <v>514.27666666666664</v>
      </c>
      <c r="D402" s="12">
        <f t="shared" si="4"/>
        <v>504.29500000000002</v>
      </c>
      <c r="E402" s="12">
        <f t="shared" si="4"/>
        <v>473.46666666666664</v>
      </c>
      <c r="F402" s="12">
        <f t="shared" si="4"/>
        <v>433.18666666666667</v>
      </c>
      <c r="G402" s="12">
        <f t="shared" si="4"/>
        <v>392.02333333333331</v>
      </c>
    </row>
    <row r="403" spans="1:7" hidden="1" x14ac:dyDescent="0.15">
      <c r="A403" s="5">
        <v>62</v>
      </c>
      <c r="B403" s="8"/>
      <c r="C403" s="12">
        <f t="shared" si="4"/>
        <v>537.50833333333333</v>
      </c>
      <c r="D403" s="12">
        <f t="shared" si="4"/>
        <v>526.64333333333332</v>
      </c>
      <c r="E403" s="12">
        <f t="shared" si="4"/>
        <v>496.43333333333334</v>
      </c>
      <c r="F403" s="12">
        <f t="shared" si="4"/>
        <v>452.62</v>
      </c>
      <c r="G403" s="12">
        <f t="shared" si="4"/>
        <v>409.60166666666669</v>
      </c>
    </row>
    <row r="404" spans="1:7" hidden="1" x14ac:dyDescent="0.15">
      <c r="A404" s="5">
        <v>63</v>
      </c>
      <c r="B404" s="8"/>
      <c r="C404" s="12">
        <f t="shared" si="4"/>
        <v>565.33333333333337</v>
      </c>
      <c r="D404" s="12">
        <f t="shared" si="4"/>
        <v>553.85</v>
      </c>
      <c r="E404" s="12">
        <f t="shared" si="4"/>
        <v>522.22666666666669</v>
      </c>
      <c r="F404" s="12">
        <f t="shared" si="4"/>
        <v>475.94</v>
      </c>
      <c r="G404" s="12">
        <f t="shared" si="4"/>
        <v>430.71333333333331</v>
      </c>
    </row>
    <row r="405" spans="1:7" hidden="1" x14ac:dyDescent="0.15">
      <c r="A405" s="5">
        <v>64</v>
      </c>
      <c r="B405" s="8"/>
      <c r="C405" s="12">
        <f t="shared" si="4"/>
        <v>597.75166666666667</v>
      </c>
      <c r="D405" s="12">
        <f t="shared" si="4"/>
        <v>585.73833333333334</v>
      </c>
      <c r="E405" s="12">
        <f t="shared" si="4"/>
        <v>552.08333333333337</v>
      </c>
      <c r="F405" s="12">
        <f t="shared" si="4"/>
        <v>503.14666666666665</v>
      </c>
      <c r="G405" s="12">
        <f t="shared" si="4"/>
        <v>455.35833333333335</v>
      </c>
    </row>
    <row r="406" spans="1:7" hidden="1" x14ac:dyDescent="0.15">
      <c r="A406" s="5">
        <v>65</v>
      </c>
      <c r="B406" s="8"/>
      <c r="C406" s="12">
        <f t="shared" si="4"/>
        <v>636.79499999999996</v>
      </c>
      <c r="D406" s="12">
        <f t="shared" si="4"/>
        <v>623.98666666666668</v>
      </c>
      <c r="E406" s="12">
        <f t="shared" si="4"/>
        <v>587.85833333333335</v>
      </c>
      <c r="F406" s="12">
        <f t="shared" si="4"/>
        <v>536.27166666666665</v>
      </c>
      <c r="G406" s="12">
        <f t="shared" si="4"/>
        <v>489.36666666666667</v>
      </c>
    </row>
    <row r="407" spans="1:7" hidden="1" x14ac:dyDescent="0.15">
      <c r="A407" s="5">
        <v>66</v>
      </c>
      <c r="B407" s="8"/>
      <c r="C407" s="12">
        <f t="shared" si="4"/>
        <v>682.64</v>
      </c>
      <c r="D407" s="12">
        <f t="shared" si="4"/>
        <v>669.03666666666663</v>
      </c>
      <c r="E407" s="12">
        <f t="shared" si="4"/>
        <v>630.61166666666668</v>
      </c>
      <c r="F407" s="12">
        <f t="shared" si="4"/>
        <v>575.13833333333332</v>
      </c>
      <c r="G407" s="12">
        <f t="shared" si="4"/>
        <v>528.76333333333332</v>
      </c>
    </row>
    <row r="408" spans="1:7" hidden="1" x14ac:dyDescent="0.15">
      <c r="A408" s="5">
        <v>67</v>
      </c>
      <c r="B408" s="8"/>
      <c r="C408" s="12">
        <f t="shared" si="4"/>
        <v>736.96500000000003</v>
      </c>
      <c r="D408" s="12">
        <f t="shared" si="4"/>
        <v>722.125</v>
      </c>
      <c r="E408" s="12">
        <f t="shared" si="4"/>
        <v>680.69666666666672</v>
      </c>
      <c r="F408" s="12">
        <f t="shared" si="4"/>
        <v>620.63</v>
      </c>
      <c r="G408" s="12">
        <f t="shared" si="4"/>
        <v>571.07500000000005</v>
      </c>
    </row>
    <row r="409" spans="1:7" hidden="1" x14ac:dyDescent="0.15">
      <c r="A409" s="5">
        <v>68</v>
      </c>
      <c r="B409" s="8"/>
      <c r="C409" s="12">
        <f t="shared" ref="C409:G418" si="5">+C339*$M$2</f>
        <v>799.68166666666662</v>
      </c>
      <c r="D409" s="12">
        <f t="shared" si="5"/>
        <v>783.34</v>
      </c>
      <c r="E409" s="12">
        <f t="shared" si="5"/>
        <v>738.29</v>
      </c>
      <c r="F409" s="12">
        <f t="shared" si="5"/>
        <v>673.45333333333338</v>
      </c>
      <c r="G409" s="12">
        <f t="shared" si="5"/>
        <v>619.48166666666668</v>
      </c>
    </row>
    <row r="410" spans="1:7" hidden="1" x14ac:dyDescent="0.15">
      <c r="A410" s="5">
        <v>69</v>
      </c>
      <c r="B410" s="8"/>
      <c r="C410" s="12">
        <f t="shared" si="5"/>
        <v>872.46833333333336</v>
      </c>
      <c r="D410" s="12">
        <f t="shared" si="5"/>
        <v>855.24333333333334</v>
      </c>
      <c r="E410" s="12">
        <f t="shared" si="5"/>
        <v>806.04166666666663</v>
      </c>
      <c r="F410" s="12">
        <f t="shared" si="5"/>
        <v>734.75666666666666</v>
      </c>
      <c r="G410" s="12">
        <f t="shared" si="5"/>
        <v>676.36833333333334</v>
      </c>
    </row>
    <row r="411" spans="1:7" hidden="1" x14ac:dyDescent="0.15">
      <c r="A411" s="5">
        <v>70</v>
      </c>
      <c r="B411" s="8"/>
      <c r="C411" s="12">
        <f t="shared" si="5"/>
        <v>957.00333333333333</v>
      </c>
      <c r="D411" s="12">
        <f t="shared" si="5"/>
        <v>937.74666666666667</v>
      </c>
      <c r="E411" s="12">
        <f t="shared" si="5"/>
        <v>876.26666666666665</v>
      </c>
      <c r="F411" s="12">
        <f t="shared" si="5"/>
        <v>806.04166666666663</v>
      </c>
      <c r="G411" s="12">
        <f t="shared" si="5"/>
        <v>752.6</v>
      </c>
    </row>
    <row r="412" spans="1:7" hidden="1" x14ac:dyDescent="0.15">
      <c r="A412" s="5">
        <v>71</v>
      </c>
      <c r="B412" s="8"/>
      <c r="C412" s="12">
        <f t="shared" si="5"/>
        <v>1054.0816666666667</v>
      </c>
      <c r="D412" s="12">
        <f t="shared" si="5"/>
        <v>1032.7049999999999</v>
      </c>
      <c r="E412" s="12">
        <f t="shared" si="5"/>
        <v>973.08</v>
      </c>
      <c r="F412" s="12">
        <f t="shared" si="5"/>
        <v>887.39666666666665</v>
      </c>
      <c r="G412" s="12">
        <f t="shared" si="5"/>
        <v>828.74333333333334</v>
      </c>
    </row>
    <row r="413" spans="1:7" hidden="1" x14ac:dyDescent="0.15">
      <c r="A413" s="5">
        <v>72</v>
      </c>
      <c r="B413" s="8"/>
      <c r="C413" s="12">
        <f t="shared" si="5"/>
        <v>1166.0883333333334</v>
      </c>
      <c r="D413" s="12">
        <f t="shared" si="5"/>
        <v>1142.415</v>
      </c>
      <c r="E413" s="12">
        <f t="shared" si="5"/>
        <v>1076.7833333333333</v>
      </c>
      <c r="F413" s="12">
        <f t="shared" si="5"/>
        <v>982.00166666666667</v>
      </c>
      <c r="G413" s="12">
        <f t="shared" si="5"/>
        <v>917.51833333333332</v>
      </c>
    </row>
    <row r="414" spans="1:7" hidden="1" x14ac:dyDescent="0.15">
      <c r="A414" s="5">
        <v>73</v>
      </c>
      <c r="B414" s="8"/>
      <c r="C414" s="12">
        <f t="shared" si="5"/>
        <v>1294.8783333333333</v>
      </c>
      <c r="D414" s="12">
        <f t="shared" si="5"/>
        <v>1268.4666666666667</v>
      </c>
      <c r="E414" s="12">
        <f t="shared" si="5"/>
        <v>1196.1216666666667</v>
      </c>
      <c r="F414" s="12">
        <f t="shared" si="5"/>
        <v>1090.3866666666668</v>
      </c>
      <c r="G414" s="12">
        <f t="shared" si="5"/>
        <v>1018.2183333333334</v>
      </c>
    </row>
    <row r="415" spans="1:7" hidden="1" x14ac:dyDescent="0.15">
      <c r="A415" s="5">
        <v>74</v>
      </c>
      <c r="B415" s="8"/>
      <c r="C415" s="12">
        <f t="shared" si="5"/>
        <v>1443.6316666666667</v>
      </c>
      <c r="D415" s="12">
        <f t="shared" si="5"/>
        <v>1414.3050000000001</v>
      </c>
      <c r="E415" s="12">
        <f t="shared" si="5"/>
        <v>1333.3033333333333</v>
      </c>
      <c r="F415" s="12">
        <f t="shared" si="5"/>
        <v>1215.6433333333334</v>
      </c>
      <c r="G415" s="12">
        <f t="shared" si="5"/>
        <v>1135.7016666666666</v>
      </c>
    </row>
    <row r="416" spans="1:7" hidden="1" x14ac:dyDescent="0.15">
      <c r="A416" s="5">
        <v>75</v>
      </c>
      <c r="B416" s="8"/>
      <c r="C416" s="12">
        <f t="shared" si="5"/>
        <v>1614.115</v>
      </c>
      <c r="D416" s="12">
        <f t="shared" si="5"/>
        <v>1581.6966666666667</v>
      </c>
      <c r="E416" s="12">
        <f t="shared" si="5"/>
        <v>1484.7950000000001</v>
      </c>
      <c r="F416" s="12">
        <f t="shared" si="5"/>
        <v>1359.2733333333333</v>
      </c>
      <c r="G416" s="12">
        <f t="shared" si="5"/>
        <v>1277.0350000000001</v>
      </c>
    </row>
    <row r="417" spans="1:17" hidden="1" x14ac:dyDescent="0.15">
      <c r="A417" s="5">
        <v>76</v>
      </c>
      <c r="B417" s="8"/>
      <c r="C417" s="12">
        <f t="shared" si="5"/>
        <v>1809.8616666666667</v>
      </c>
      <c r="D417" s="12">
        <f t="shared" si="5"/>
        <v>1773.4683333333332</v>
      </c>
      <c r="E417" s="12">
        <f t="shared" si="5"/>
        <v>1670.1183333333333</v>
      </c>
      <c r="F417" s="12">
        <f t="shared" si="5"/>
        <v>1524.0150000000001</v>
      </c>
      <c r="G417" s="12">
        <f t="shared" si="5"/>
        <v>1432.5016666666666</v>
      </c>
    </row>
    <row r="418" spans="1:17" hidden="1" x14ac:dyDescent="0.15">
      <c r="A418" s="5">
        <v>77</v>
      </c>
      <c r="B418" s="8"/>
      <c r="C418" s="12">
        <f t="shared" si="5"/>
        <v>2032.9033333333334</v>
      </c>
      <c r="D418" s="12">
        <f t="shared" si="5"/>
        <v>1992.0050000000001</v>
      </c>
      <c r="E418" s="12">
        <f t="shared" si="5"/>
        <v>1877.4366666666667</v>
      </c>
      <c r="F418" s="12">
        <f t="shared" si="5"/>
        <v>1711.9883333333332</v>
      </c>
      <c r="G418" s="12">
        <f t="shared" si="5"/>
        <v>1608.7266666666667</v>
      </c>
    </row>
    <row r="419" spans="1:17" hidden="1" x14ac:dyDescent="0.15">
      <c r="A419" s="5">
        <v>78</v>
      </c>
      <c r="B419" s="8"/>
      <c r="C419" s="12">
        <f t="shared" ref="C419:G424" si="6">+C349*$M$2</f>
        <v>2284.2116666666666</v>
      </c>
      <c r="D419" s="12">
        <f t="shared" si="6"/>
        <v>2237.8366666666666</v>
      </c>
      <c r="E419" s="12">
        <f t="shared" si="6"/>
        <v>2109.4</v>
      </c>
      <c r="F419" s="12">
        <f t="shared" si="6"/>
        <v>1923.0166666666667</v>
      </c>
      <c r="G419" s="12">
        <f t="shared" si="6"/>
        <v>1807.5650000000001</v>
      </c>
    </row>
    <row r="420" spans="1:17" hidden="1" x14ac:dyDescent="0.15">
      <c r="A420" s="5">
        <v>79</v>
      </c>
      <c r="B420" s="8"/>
      <c r="C420" s="12">
        <f t="shared" si="6"/>
        <v>2566.3483333333334</v>
      </c>
      <c r="D420" s="12">
        <f t="shared" si="6"/>
        <v>2514.7616666666668</v>
      </c>
      <c r="E420" s="12">
        <f t="shared" si="6"/>
        <v>2370.2483333333334</v>
      </c>
      <c r="F420" s="12">
        <f t="shared" si="6"/>
        <v>2161.0749999999998</v>
      </c>
      <c r="G420" s="12">
        <f t="shared" si="6"/>
        <v>2030.8716666666667</v>
      </c>
    </row>
    <row r="421" spans="1:17" hidden="1" x14ac:dyDescent="0.15">
      <c r="A421" s="5">
        <v>80</v>
      </c>
      <c r="B421" s="8" t="s">
        <v>3</v>
      </c>
      <c r="C421" s="12">
        <f t="shared" si="6"/>
        <v>2904.1350000000002</v>
      </c>
      <c r="D421" s="12">
        <f t="shared" si="6"/>
        <v>2845.4816666666666</v>
      </c>
      <c r="E421" s="12">
        <f t="shared" si="6"/>
        <v>2681.7116666666666</v>
      </c>
      <c r="F421" s="12">
        <f t="shared" si="6"/>
        <v>2445.5966666666668</v>
      </c>
      <c r="G421" s="12">
        <f t="shared" si="6"/>
        <v>2297.9916666666668</v>
      </c>
    </row>
    <row r="422" spans="1:17" hidden="1" x14ac:dyDescent="0.15">
      <c r="A422" s="5">
        <v>1</v>
      </c>
      <c r="B422" s="8" t="s">
        <v>4</v>
      </c>
      <c r="C422" s="12">
        <f t="shared" si="6"/>
        <v>85.771666666666661</v>
      </c>
      <c r="D422" s="12">
        <f t="shared" si="6"/>
        <v>84.27</v>
      </c>
      <c r="E422" s="12">
        <f t="shared" si="6"/>
        <v>79.146666666666661</v>
      </c>
      <c r="F422" s="12">
        <f t="shared" si="6"/>
        <v>72.256666666666661</v>
      </c>
      <c r="G422" s="12">
        <f t="shared" si="6"/>
        <v>43.018333333333331</v>
      </c>
    </row>
    <row r="423" spans="1:17" hidden="1" x14ac:dyDescent="0.15">
      <c r="A423" s="5">
        <v>2</v>
      </c>
      <c r="B423" s="8" t="s">
        <v>1</v>
      </c>
      <c r="C423" s="12">
        <f t="shared" si="6"/>
        <v>144.51333333333332</v>
      </c>
      <c r="D423" s="12">
        <f t="shared" si="6"/>
        <v>141.86333333333334</v>
      </c>
      <c r="E423" s="12">
        <f t="shared" si="6"/>
        <v>133.56</v>
      </c>
      <c r="F423" s="12">
        <f t="shared" si="6"/>
        <v>121.9</v>
      </c>
      <c r="G423" s="12">
        <f t="shared" si="6"/>
        <v>63.423333333333332</v>
      </c>
    </row>
    <row r="424" spans="1:17" hidden="1" x14ac:dyDescent="0.15">
      <c r="A424" s="5">
        <v>3</v>
      </c>
      <c r="B424" s="8" t="s">
        <v>5</v>
      </c>
      <c r="C424" s="12">
        <f t="shared" si="6"/>
        <v>212.44166666666666</v>
      </c>
      <c r="D424" s="12">
        <f t="shared" si="6"/>
        <v>208.11333333333334</v>
      </c>
      <c r="E424" s="12">
        <f t="shared" si="6"/>
        <v>195.92333333333335</v>
      </c>
      <c r="F424" s="12">
        <f t="shared" si="6"/>
        <v>178.875</v>
      </c>
      <c r="G424" s="12">
        <f t="shared" si="6"/>
        <v>91.513333333333335</v>
      </c>
    </row>
    <row r="425" spans="1:17" ht="14" hidden="1" thickBot="1" x14ac:dyDescent="0.2"/>
    <row r="426" spans="1:17" ht="18" hidden="1" x14ac:dyDescent="0.2">
      <c r="A426" s="459" t="s">
        <v>13</v>
      </c>
      <c r="B426" s="460"/>
      <c r="C426" s="460"/>
      <c r="D426" s="460"/>
      <c r="E426" s="460"/>
      <c r="F426" s="460"/>
      <c r="G426" s="460"/>
      <c r="H426" s="11"/>
      <c r="I426" s="200"/>
      <c r="J426" s="200"/>
    </row>
    <row r="427" spans="1:17" ht="18" hidden="1" x14ac:dyDescent="0.2">
      <c r="A427" s="455" t="s">
        <v>12</v>
      </c>
      <c r="B427" s="456"/>
      <c r="C427" s="456"/>
      <c r="D427" s="456"/>
      <c r="E427" s="456"/>
      <c r="F427" s="456"/>
      <c r="G427" s="456"/>
      <c r="H427" s="11"/>
      <c r="I427" s="200"/>
      <c r="J427" s="200"/>
    </row>
    <row r="428" spans="1:17" ht="18" hidden="1" x14ac:dyDescent="0.2">
      <c r="A428" s="457" t="s">
        <v>0</v>
      </c>
      <c r="B428" s="458"/>
      <c r="C428" s="458"/>
      <c r="D428" s="458"/>
      <c r="E428" s="458"/>
      <c r="F428" s="458"/>
      <c r="G428" s="458"/>
      <c r="H428" s="11"/>
      <c r="I428" s="200"/>
      <c r="J428" s="200"/>
    </row>
    <row r="429" spans="1:17" hidden="1" x14ac:dyDescent="0.15">
      <c r="A429" s="5" t="s">
        <v>2</v>
      </c>
      <c r="B429" s="6" t="s">
        <v>2</v>
      </c>
      <c r="C429" s="7" t="s">
        <v>14</v>
      </c>
      <c r="D429" s="7" t="s">
        <v>15</v>
      </c>
      <c r="E429" s="7" t="s">
        <v>16</v>
      </c>
      <c r="F429" s="7" t="s">
        <v>17</v>
      </c>
      <c r="G429" s="7" t="s">
        <v>18</v>
      </c>
      <c r="H429" s="7" t="s">
        <v>19</v>
      </c>
      <c r="I429" s="201"/>
      <c r="J429" s="201"/>
    </row>
    <row r="430" spans="1:17" ht="14" hidden="1" x14ac:dyDescent="0.15">
      <c r="A430" s="5">
        <v>18</v>
      </c>
      <c r="B430" s="13">
        <v>-24</v>
      </c>
      <c r="C430" s="189">
        <f>L430*85%</f>
        <v>3657.5499999999997</v>
      </c>
      <c r="D430" s="189">
        <f t="shared" ref="D430:H430" si="7">M430*85%</f>
        <v>3091.45</v>
      </c>
      <c r="E430" s="189">
        <f t="shared" si="7"/>
        <v>2420.7999999999997</v>
      </c>
      <c r="F430" s="189">
        <f t="shared" si="7"/>
        <v>1757.8</v>
      </c>
      <c r="G430" s="189">
        <f t="shared" si="7"/>
        <v>1402.5</v>
      </c>
      <c r="H430" s="189">
        <f t="shared" si="7"/>
        <v>1060.8</v>
      </c>
      <c r="I430" s="204"/>
      <c r="J430" s="204"/>
      <c r="K430" s="4"/>
      <c r="L430" s="246">
        <f>IF('INGRESO DE DATOS'!$G$21="Guayaquil/Santa Elena",'Tablas Guayaquil'!L430,'Tablas Resto de Ecuador'!L430)</f>
        <v>4303</v>
      </c>
      <c r="M430" s="246">
        <f>IF('INGRESO DE DATOS'!$G$21="Guayaquil/Santa Elena",'Tablas Guayaquil'!M430,'Tablas Resto de Ecuador'!M430)</f>
        <v>3637</v>
      </c>
      <c r="N430" s="246">
        <f>IF('INGRESO DE DATOS'!$G$21="Guayaquil/Santa Elena",'Tablas Guayaquil'!N430,'Tablas Resto de Ecuador'!N430)</f>
        <v>2848</v>
      </c>
      <c r="O430" s="246">
        <f>IF('INGRESO DE DATOS'!$G$21="Guayaquil/Santa Elena",'Tablas Guayaquil'!O430,'Tablas Resto de Ecuador'!O430)</f>
        <v>2068</v>
      </c>
      <c r="P430" s="246">
        <f>IF('INGRESO DE DATOS'!$G$21="Guayaquil/Santa Elena",'Tablas Guayaquil'!P430,'Tablas Resto de Ecuador'!P430)</f>
        <v>1650</v>
      </c>
      <c r="Q430" s="246">
        <f>IF('INGRESO DE DATOS'!$G$21="Guayaquil/Santa Elena",'Tablas Guayaquil'!Q430,'Tablas Resto de Ecuador'!Q430)</f>
        <v>1248</v>
      </c>
    </row>
    <row r="431" spans="1:17" ht="14" hidden="1" x14ac:dyDescent="0.15">
      <c r="A431" s="5">
        <v>25</v>
      </c>
      <c r="B431" s="13">
        <v>-29</v>
      </c>
      <c r="C431" s="189">
        <f t="shared" ref="C431:C455" si="8">L431*85%</f>
        <v>4057.0499999999997</v>
      </c>
      <c r="D431" s="189">
        <f t="shared" ref="D431:D456" si="9">M431*85%</f>
        <v>3404.25</v>
      </c>
      <c r="E431" s="189">
        <f t="shared" ref="E431:E456" si="10">N431*85%</f>
        <v>2734.45</v>
      </c>
      <c r="F431" s="189">
        <f t="shared" ref="F431:F456" si="11">O431*85%</f>
        <v>1959.25</v>
      </c>
      <c r="G431" s="189">
        <f t="shared" ref="G431:G456" si="12">P431*85%</f>
        <v>1569.95</v>
      </c>
      <c r="H431" s="189">
        <f t="shared" ref="H431:H456" si="13">Q431*85%</f>
        <v>1181.5</v>
      </c>
      <c r="I431" s="204"/>
      <c r="J431" s="204"/>
      <c r="K431" s="4"/>
      <c r="L431" s="246">
        <f>IF('INGRESO DE DATOS'!$G$21="Guayaquil/Santa Elena",'Tablas Guayaquil'!L431,'Tablas Resto de Ecuador'!L431)</f>
        <v>4773</v>
      </c>
      <c r="M431" s="246">
        <f>IF('INGRESO DE DATOS'!$G$21="Guayaquil/Santa Elena",'Tablas Guayaquil'!M431,'Tablas Resto de Ecuador'!M431)</f>
        <v>4005</v>
      </c>
      <c r="N431" s="246">
        <f>IF('INGRESO DE DATOS'!$G$21="Guayaquil/Santa Elena",'Tablas Guayaquil'!N431,'Tablas Resto de Ecuador'!N431)</f>
        <v>3217</v>
      </c>
      <c r="O431" s="246">
        <f>IF('INGRESO DE DATOS'!$G$21="Guayaquil/Santa Elena",'Tablas Guayaquil'!O431,'Tablas Resto de Ecuador'!O431)</f>
        <v>2305</v>
      </c>
      <c r="P431" s="246">
        <f>IF('INGRESO DE DATOS'!$G$21="Guayaquil/Santa Elena",'Tablas Guayaquil'!P431,'Tablas Resto de Ecuador'!P431)</f>
        <v>1847</v>
      </c>
      <c r="Q431" s="246">
        <f>IF('INGRESO DE DATOS'!$G$21="Guayaquil/Santa Elena",'Tablas Guayaquil'!Q431,'Tablas Resto de Ecuador'!Q431)</f>
        <v>1390</v>
      </c>
    </row>
    <row r="432" spans="1:17" ht="14" hidden="1" x14ac:dyDescent="0.15">
      <c r="A432" s="5">
        <v>30</v>
      </c>
      <c r="B432" s="13">
        <v>-34</v>
      </c>
      <c r="C432" s="189">
        <f t="shared" si="8"/>
        <v>4693.7</v>
      </c>
      <c r="D432" s="189">
        <f t="shared" si="9"/>
        <v>3905.75</v>
      </c>
      <c r="E432" s="189">
        <f t="shared" si="10"/>
        <v>3217.25</v>
      </c>
      <c r="F432" s="189">
        <f t="shared" si="11"/>
        <v>2274.6</v>
      </c>
      <c r="G432" s="189">
        <f t="shared" si="12"/>
        <v>1813.05</v>
      </c>
      <c r="H432" s="189">
        <f t="shared" si="13"/>
        <v>1368.5</v>
      </c>
      <c r="I432" s="204"/>
      <c r="J432" s="204"/>
      <c r="K432" s="4"/>
      <c r="L432" s="246">
        <f>IF('INGRESO DE DATOS'!$G$21="Guayaquil/Santa Elena",'Tablas Guayaquil'!L432,'Tablas Resto de Ecuador'!L432)</f>
        <v>5522</v>
      </c>
      <c r="M432" s="246">
        <f>IF('INGRESO DE DATOS'!$G$21="Guayaquil/Santa Elena",'Tablas Guayaquil'!M432,'Tablas Resto de Ecuador'!M432)</f>
        <v>4595</v>
      </c>
      <c r="N432" s="246">
        <f>IF('INGRESO DE DATOS'!$G$21="Guayaquil/Santa Elena",'Tablas Guayaquil'!N432,'Tablas Resto de Ecuador'!N432)</f>
        <v>3785</v>
      </c>
      <c r="O432" s="246">
        <f>IF('INGRESO DE DATOS'!$G$21="Guayaquil/Santa Elena",'Tablas Guayaquil'!O432,'Tablas Resto de Ecuador'!O432)</f>
        <v>2676</v>
      </c>
      <c r="P432" s="246">
        <f>IF('INGRESO DE DATOS'!$G$21="Guayaquil/Santa Elena",'Tablas Guayaquil'!P432,'Tablas Resto de Ecuador'!P432)</f>
        <v>2133</v>
      </c>
      <c r="Q432" s="246">
        <f>IF('INGRESO DE DATOS'!$G$21="Guayaquil/Santa Elena",'Tablas Guayaquil'!Q432,'Tablas Resto de Ecuador'!Q432)</f>
        <v>1610</v>
      </c>
    </row>
    <row r="433" spans="1:17" ht="14" hidden="1" x14ac:dyDescent="0.15">
      <c r="A433" s="5">
        <v>35</v>
      </c>
      <c r="B433" s="13">
        <v>-39</v>
      </c>
      <c r="C433" s="189">
        <f t="shared" si="8"/>
        <v>5190.95</v>
      </c>
      <c r="D433" s="189">
        <f t="shared" si="9"/>
        <v>4303.55</v>
      </c>
      <c r="E433" s="189">
        <f t="shared" si="10"/>
        <v>3596.35</v>
      </c>
      <c r="F433" s="189">
        <f t="shared" si="11"/>
        <v>2533</v>
      </c>
      <c r="G433" s="189">
        <f t="shared" si="12"/>
        <v>2017.05</v>
      </c>
      <c r="H433" s="189">
        <f t="shared" si="13"/>
        <v>1520.6499999999999</v>
      </c>
      <c r="I433" s="204"/>
      <c r="J433" s="204"/>
      <c r="K433" s="4"/>
      <c r="L433" s="246">
        <f>IF('INGRESO DE DATOS'!$G$21="Guayaquil/Santa Elena",'Tablas Guayaquil'!L433,'Tablas Resto de Ecuador'!L433)</f>
        <v>6107</v>
      </c>
      <c r="M433" s="246">
        <f>IF('INGRESO DE DATOS'!$G$21="Guayaquil/Santa Elena",'Tablas Guayaquil'!M433,'Tablas Resto de Ecuador'!M433)</f>
        <v>5063</v>
      </c>
      <c r="N433" s="246">
        <f>IF('INGRESO DE DATOS'!$G$21="Guayaquil/Santa Elena",'Tablas Guayaquil'!N433,'Tablas Resto de Ecuador'!N433)</f>
        <v>4231</v>
      </c>
      <c r="O433" s="246">
        <f>IF('INGRESO DE DATOS'!$G$21="Guayaquil/Santa Elena",'Tablas Guayaquil'!O433,'Tablas Resto de Ecuador'!O433)</f>
        <v>2980</v>
      </c>
      <c r="P433" s="246">
        <f>IF('INGRESO DE DATOS'!$G$21="Guayaquil/Santa Elena",'Tablas Guayaquil'!P433,'Tablas Resto de Ecuador'!P433)</f>
        <v>2373</v>
      </c>
      <c r="Q433" s="246">
        <f>IF('INGRESO DE DATOS'!$G$21="Guayaquil/Santa Elena",'Tablas Guayaquil'!Q433,'Tablas Resto de Ecuador'!Q433)</f>
        <v>1789</v>
      </c>
    </row>
    <row r="434" spans="1:17" ht="14" hidden="1" x14ac:dyDescent="0.15">
      <c r="A434" s="5">
        <v>40</v>
      </c>
      <c r="B434" s="13">
        <v>-44</v>
      </c>
      <c r="C434" s="189">
        <f t="shared" si="8"/>
        <v>5853.0999999999995</v>
      </c>
      <c r="D434" s="189">
        <f t="shared" si="9"/>
        <v>4831.3999999999996</v>
      </c>
      <c r="E434" s="189">
        <f t="shared" si="10"/>
        <v>4104.6499999999996</v>
      </c>
      <c r="F434" s="189">
        <f t="shared" si="11"/>
        <v>2862.7999999999997</v>
      </c>
      <c r="G434" s="189">
        <f t="shared" si="12"/>
        <v>2287.35</v>
      </c>
      <c r="H434" s="189">
        <f t="shared" si="13"/>
        <v>1716.1499999999999</v>
      </c>
      <c r="I434" s="204"/>
      <c r="J434" s="204"/>
      <c r="K434" s="4"/>
      <c r="L434" s="246">
        <f>IF('INGRESO DE DATOS'!$G$21="Guayaquil/Santa Elena",'Tablas Guayaquil'!L434,'Tablas Resto de Ecuador'!L434)</f>
        <v>6886</v>
      </c>
      <c r="M434" s="246">
        <f>IF('INGRESO DE DATOS'!$G$21="Guayaquil/Santa Elena",'Tablas Guayaquil'!M434,'Tablas Resto de Ecuador'!M434)</f>
        <v>5684</v>
      </c>
      <c r="N434" s="246">
        <f>IF('INGRESO DE DATOS'!$G$21="Guayaquil/Santa Elena",'Tablas Guayaquil'!N434,'Tablas Resto de Ecuador'!N434)</f>
        <v>4829</v>
      </c>
      <c r="O434" s="246">
        <f>IF('INGRESO DE DATOS'!$G$21="Guayaquil/Santa Elena",'Tablas Guayaquil'!O434,'Tablas Resto de Ecuador'!O434)</f>
        <v>3368</v>
      </c>
      <c r="P434" s="246">
        <f>IF('INGRESO DE DATOS'!$G$21="Guayaquil/Santa Elena",'Tablas Guayaquil'!P434,'Tablas Resto de Ecuador'!P434)</f>
        <v>2691</v>
      </c>
      <c r="Q434" s="246">
        <f>IF('INGRESO DE DATOS'!$G$21="Guayaquil/Santa Elena",'Tablas Guayaquil'!Q434,'Tablas Resto de Ecuador'!Q434)</f>
        <v>2019</v>
      </c>
    </row>
    <row r="435" spans="1:17" ht="14" hidden="1" x14ac:dyDescent="0.15">
      <c r="A435" s="5">
        <v>45</v>
      </c>
      <c r="B435" s="13">
        <v>-49</v>
      </c>
      <c r="C435" s="189">
        <f t="shared" si="8"/>
        <v>6786.4</v>
      </c>
      <c r="D435" s="189">
        <f t="shared" si="9"/>
        <v>5566.65</v>
      </c>
      <c r="E435" s="189">
        <f t="shared" si="10"/>
        <v>4815.25</v>
      </c>
      <c r="F435" s="189">
        <f t="shared" si="11"/>
        <v>3338.7999999999997</v>
      </c>
      <c r="G435" s="189">
        <f t="shared" si="12"/>
        <v>2658.7999999999997</v>
      </c>
      <c r="H435" s="189">
        <f t="shared" si="13"/>
        <v>1996.6499999999999</v>
      </c>
      <c r="I435" s="204"/>
      <c r="J435" s="204"/>
      <c r="K435" s="4"/>
      <c r="L435" s="246">
        <f>IF('INGRESO DE DATOS'!$G$21="Guayaquil/Santa Elena",'Tablas Guayaquil'!L435,'Tablas Resto de Ecuador'!L435)</f>
        <v>7984</v>
      </c>
      <c r="M435" s="246">
        <f>IF('INGRESO DE DATOS'!$G$21="Guayaquil/Santa Elena",'Tablas Guayaquil'!M435,'Tablas Resto de Ecuador'!M435)</f>
        <v>6549</v>
      </c>
      <c r="N435" s="246">
        <f>IF('INGRESO DE DATOS'!$G$21="Guayaquil/Santa Elena",'Tablas Guayaquil'!N435,'Tablas Resto de Ecuador'!N435)</f>
        <v>5665</v>
      </c>
      <c r="O435" s="246">
        <f>IF('INGRESO DE DATOS'!$G$21="Guayaquil/Santa Elena",'Tablas Guayaquil'!O435,'Tablas Resto de Ecuador'!O435)</f>
        <v>3928</v>
      </c>
      <c r="P435" s="246">
        <f>IF('INGRESO DE DATOS'!$G$21="Guayaquil/Santa Elena",'Tablas Guayaquil'!P435,'Tablas Resto de Ecuador'!P435)</f>
        <v>3128</v>
      </c>
      <c r="Q435" s="246">
        <f>IF('INGRESO DE DATOS'!$G$21="Guayaquil/Santa Elena",'Tablas Guayaquil'!Q435,'Tablas Resto de Ecuador'!Q435)</f>
        <v>2349</v>
      </c>
    </row>
    <row r="436" spans="1:17" ht="14" hidden="1" x14ac:dyDescent="0.15">
      <c r="A436" s="5">
        <v>50</v>
      </c>
      <c r="B436" s="13">
        <v>-54</v>
      </c>
      <c r="C436" s="189">
        <f t="shared" si="8"/>
        <v>7430.7</v>
      </c>
      <c r="D436" s="189">
        <f t="shared" si="9"/>
        <v>6068.15</v>
      </c>
      <c r="E436" s="189">
        <f t="shared" si="10"/>
        <v>5303.15</v>
      </c>
      <c r="F436" s="189">
        <f t="shared" si="11"/>
        <v>3657.5499999999997</v>
      </c>
      <c r="G436" s="189">
        <f t="shared" si="12"/>
        <v>2917.2</v>
      </c>
      <c r="H436" s="189">
        <f t="shared" si="13"/>
        <v>2183.65</v>
      </c>
      <c r="I436" s="204"/>
      <c r="J436" s="204"/>
      <c r="K436" s="4"/>
      <c r="L436" s="246">
        <f>IF('INGRESO DE DATOS'!$G$21="Guayaquil/Santa Elena",'Tablas Guayaquil'!L436,'Tablas Resto de Ecuador'!L436)</f>
        <v>8742</v>
      </c>
      <c r="M436" s="246">
        <f>IF('INGRESO DE DATOS'!$G$21="Guayaquil/Santa Elena",'Tablas Guayaquil'!M436,'Tablas Resto de Ecuador'!M436)</f>
        <v>7139</v>
      </c>
      <c r="N436" s="246">
        <f>IF('INGRESO DE DATOS'!$G$21="Guayaquil/Santa Elena",'Tablas Guayaquil'!N436,'Tablas Resto de Ecuador'!N436)</f>
        <v>6239</v>
      </c>
      <c r="O436" s="246">
        <f>IF('INGRESO DE DATOS'!$G$21="Guayaquil/Santa Elena",'Tablas Guayaquil'!O436,'Tablas Resto de Ecuador'!O436)</f>
        <v>4303</v>
      </c>
      <c r="P436" s="246">
        <f>IF('INGRESO DE DATOS'!$G$21="Guayaquil/Santa Elena",'Tablas Guayaquil'!P436,'Tablas Resto de Ecuador'!P436)</f>
        <v>3432</v>
      </c>
      <c r="Q436" s="246">
        <f>IF('INGRESO DE DATOS'!$G$21="Guayaquil/Santa Elena",'Tablas Guayaquil'!Q436,'Tablas Resto de Ecuador'!Q436)</f>
        <v>2569</v>
      </c>
    </row>
    <row r="437" spans="1:17" ht="14" hidden="1" x14ac:dyDescent="0.15">
      <c r="A437" s="5">
        <v>55</v>
      </c>
      <c r="B437" s="13">
        <v>-59</v>
      </c>
      <c r="C437" s="189">
        <f t="shared" si="8"/>
        <v>8782.1999999999989</v>
      </c>
      <c r="D437" s="189">
        <f t="shared" si="9"/>
        <v>7136.5999999999995</v>
      </c>
      <c r="E437" s="189">
        <f t="shared" si="10"/>
        <v>6334.2</v>
      </c>
      <c r="F437" s="189">
        <f t="shared" si="11"/>
        <v>4339.25</v>
      </c>
      <c r="G437" s="189">
        <f t="shared" si="12"/>
        <v>3465.45</v>
      </c>
      <c r="H437" s="189">
        <f t="shared" si="13"/>
        <v>2584.85</v>
      </c>
      <c r="I437" s="204"/>
      <c r="J437" s="204"/>
      <c r="K437" s="4"/>
      <c r="L437" s="246">
        <f>IF('INGRESO DE DATOS'!$G$21="Guayaquil/Santa Elena",'Tablas Guayaquil'!L437,'Tablas Resto de Ecuador'!L437)</f>
        <v>10332</v>
      </c>
      <c r="M437" s="246">
        <f>IF('INGRESO DE DATOS'!$G$21="Guayaquil/Santa Elena",'Tablas Guayaquil'!M437,'Tablas Resto de Ecuador'!M437)</f>
        <v>8396</v>
      </c>
      <c r="N437" s="246">
        <f>IF('INGRESO DE DATOS'!$G$21="Guayaquil/Santa Elena",'Tablas Guayaquil'!N437,'Tablas Resto de Ecuador'!N437)</f>
        <v>7452</v>
      </c>
      <c r="O437" s="246">
        <f>IF('INGRESO DE DATOS'!$G$21="Guayaquil/Santa Elena",'Tablas Guayaquil'!O437,'Tablas Resto de Ecuador'!O437)</f>
        <v>5105</v>
      </c>
      <c r="P437" s="246">
        <f>IF('INGRESO DE DATOS'!$G$21="Guayaquil/Santa Elena",'Tablas Guayaquil'!P437,'Tablas Resto de Ecuador'!P437)</f>
        <v>4077</v>
      </c>
      <c r="Q437" s="246">
        <f>IF('INGRESO DE DATOS'!$G$21="Guayaquil/Santa Elena",'Tablas Guayaquil'!Q437,'Tablas Resto de Ecuador'!Q437)</f>
        <v>3041</v>
      </c>
    </row>
    <row r="438" spans="1:17" ht="14" hidden="1" x14ac:dyDescent="0.15">
      <c r="A438" s="5">
        <v>60</v>
      </c>
      <c r="B438" s="8"/>
      <c r="C438" s="189">
        <f t="shared" si="8"/>
        <v>9259.0499999999993</v>
      </c>
      <c r="D438" s="189">
        <f t="shared" si="9"/>
        <v>7471.5</v>
      </c>
      <c r="E438" s="189">
        <f t="shared" si="10"/>
        <v>6770.25</v>
      </c>
      <c r="F438" s="189">
        <f t="shared" si="11"/>
        <v>4598.5</v>
      </c>
      <c r="G438" s="189">
        <f t="shared" si="12"/>
        <v>3663.5</v>
      </c>
      <c r="H438" s="189">
        <f t="shared" si="13"/>
        <v>2736.15</v>
      </c>
      <c r="I438" s="204"/>
      <c r="J438" s="204"/>
      <c r="K438" s="4"/>
      <c r="L438" s="246">
        <f>IF('INGRESO DE DATOS'!$G$21="Guayaquil/Santa Elena",'Tablas Guayaquil'!L438,'Tablas Resto de Ecuador'!L438)</f>
        <v>10893</v>
      </c>
      <c r="M438" s="246">
        <f>IF('INGRESO DE DATOS'!$G$21="Guayaquil/Santa Elena",'Tablas Guayaquil'!M438,'Tablas Resto de Ecuador'!M438)</f>
        <v>8790</v>
      </c>
      <c r="N438" s="246">
        <f>IF('INGRESO DE DATOS'!$G$21="Guayaquil/Santa Elena",'Tablas Guayaquil'!N438,'Tablas Resto de Ecuador'!N438)</f>
        <v>7965</v>
      </c>
      <c r="O438" s="246">
        <f>IF('INGRESO DE DATOS'!$G$21="Guayaquil/Santa Elena",'Tablas Guayaquil'!O438,'Tablas Resto de Ecuador'!O438)</f>
        <v>5410</v>
      </c>
      <c r="P438" s="246">
        <f>IF('INGRESO DE DATOS'!$G$21="Guayaquil/Santa Elena",'Tablas Guayaquil'!P438,'Tablas Resto de Ecuador'!P438)</f>
        <v>4310</v>
      </c>
      <c r="Q438" s="246">
        <f>IF('INGRESO DE DATOS'!$G$21="Guayaquil/Santa Elena",'Tablas Guayaquil'!Q438,'Tablas Resto de Ecuador'!Q438)</f>
        <v>3219</v>
      </c>
    </row>
    <row r="439" spans="1:17" ht="14" hidden="1" x14ac:dyDescent="0.15">
      <c r="A439" s="5">
        <v>61</v>
      </c>
      <c r="B439" s="8"/>
      <c r="C439" s="189">
        <f t="shared" si="8"/>
        <v>10421.85</v>
      </c>
      <c r="D439" s="189">
        <f t="shared" si="9"/>
        <v>8417.5499999999993</v>
      </c>
      <c r="E439" s="189">
        <f t="shared" si="10"/>
        <v>7616</v>
      </c>
      <c r="F439" s="189">
        <f t="shared" si="11"/>
        <v>5179.05</v>
      </c>
      <c r="G439" s="189">
        <f t="shared" si="12"/>
        <v>4129.3</v>
      </c>
      <c r="H439" s="189">
        <f t="shared" si="13"/>
        <v>3088.0499999999997</v>
      </c>
      <c r="I439" s="204"/>
      <c r="J439" s="204"/>
      <c r="K439" s="4"/>
      <c r="L439" s="246">
        <f>IF('INGRESO DE DATOS'!$G$21="Guayaquil/Santa Elena",'Tablas Guayaquil'!L439,'Tablas Resto de Ecuador'!L439)</f>
        <v>12261</v>
      </c>
      <c r="M439" s="246">
        <f>IF('INGRESO DE DATOS'!$G$21="Guayaquil/Santa Elena",'Tablas Guayaquil'!M439,'Tablas Resto de Ecuador'!M439)</f>
        <v>9903</v>
      </c>
      <c r="N439" s="246">
        <f>IF('INGRESO DE DATOS'!$G$21="Guayaquil/Santa Elena",'Tablas Guayaquil'!N439,'Tablas Resto de Ecuador'!N439)</f>
        <v>8960</v>
      </c>
      <c r="O439" s="246">
        <f>IF('INGRESO DE DATOS'!$G$21="Guayaquil/Santa Elena",'Tablas Guayaquil'!O439,'Tablas Resto de Ecuador'!O439)</f>
        <v>6093</v>
      </c>
      <c r="P439" s="246">
        <f>IF('INGRESO DE DATOS'!$G$21="Guayaquil/Santa Elena",'Tablas Guayaquil'!P439,'Tablas Resto de Ecuador'!P439)</f>
        <v>4858</v>
      </c>
      <c r="Q439" s="246">
        <f>IF('INGRESO DE DATOS'!$G$21="Guayaquil/Santa Elena",'Tablas Guayaquil'!Q439,'Tablas Resto de Ecuador'!Q439)</f>
        <v>3633</v>
      </c>
    </row>
    <row r="440" spans="1:17" ht="14" hidden="1" x14ac:dyDescent="0.15">
      <c r="A440" s="5">
        <v>62</v>
      </c>
      <c r="B440" s="8"/>
      <c r="C440" s="189">
        <f t="shared" si="8"/>
        <v>11593.15</v>
      </c>
      <c r="D440" s="189">
        <f t="shared" si="9"/>
        <v>9357.65</v>
      </c>
      <c r="E440" s="189">
        <f t="shared" si="10"/>
        <v>8470.25</v>
      </c>
      <c r="F440" s="189">
        <f t="shared" si="11"/>
        <v>5759.5999999999995</v>
      </c>
      <c r="G440" s="189">
        <f t="shared" si="12"/>
        <v>4593.3999999999996</v>
      </c>
      <c r="H440" s="189">
        <f t="shared" si="13"/>
        <v>3438.25</v>
      </c>
      <c r="I440" s="204"/>
      <c r="J440" s="204"/>
      <c r="K440" s="4"/>
      <c r="L440" s="246">
        <f>IF('INGRESO DE DATOS'!$G$21="Guayaquil/Santa Elena",'Tablas Guayaquil'!L440,'Tablas Resto de Ecuador'!L440)</f>
        <v>13639</v>
      </c>
      <c r="M440" s="246">
        <f>IF('INGRESO DE DATOS'!$G$21="Guayaquil/Santa Elena",'Tablas Guayaquil'!M440,'Tablas Resto de Ecuador'!M440)</f>
        <v>11009</v>
      </c>
      <c r="N440" s="246">
        <f>IF('INGRESO DE DATOS'!$G$21="Guayaquil/Santa Elena",'Tablas Guayaquil'!N440,'Tablas Resto de Ecuador'!N440)</f>
        <v>9965</v>
      </c>
      <c r="O440" s="246">
        <f>IF('INGRESO DE DATOS'!$G$21="Guayaquil/Santa Elena",'Tablas Guayaquil'!O440,'Tablas Resto de Ecuador'!O440)</f>
        <v>6776</v>
      </c>
      <c r="P440" s="246">
        <f>IF('INGRESO DE DATOS'!$G$21="Guayaquil/Santa Elena",'Tablas Guayaquil'!P440,'Tablas Resto de Ecuador'!P440)</f>
        <v>5404</v>
      </c>
      <c r="Q440" s="246">
        <f>IF('INGRESO DE DATOS'!$G$21="Guayaquil/Santa Elena",'Tablas Guayaquil'!Q440,'Tablas Resto de Ecuador'!Q440)</f>
        <v>4045</v>
      </c>
    </row>
    <row r="441" spans="1:17" ht="14" hidden="1" x14ac:dyDescent="0.15">
      <c r="A441" s="5">
        <v>63</v>
      </c>
      <c r="B441" s="8"/>
      <c r="C441" s="189">
        <f t="shared" si="8"/>
        <v>12752.55</v>
      </c>
      <c r="D441" s="189">
        <f t="shared" si="9"/>
        <v>10297.75</v>
      </c>
      <c r="E441" s="189">
        <f t="shared" si="10"/>
        <v>9319.4</v>
      </c>
      <c r="F441" s="189">
        <f t="shared" si="11"/>
        <v>6343.55</v>
      </c>
      <c r="G441" s="189">
        <f t="shared" si="12"/>
        <v>5055.8</v>
      </c>
      <c r="H441" s="189">
        <f t="shared" si="13"/>
        <v>3782.5</v>
      </c>
      <c r="I441" s="204"/>
      <c r="J441" s="204"/>
      <c r="K441" s="4"/>
      <c r="L441" s="246">
        <f>IF('INGRESO DE DATOS'!$G$21="Guayaquil/Santa Elena",'Tablas Guayaquil'!L441,'Tablas Resto de Ecuador'!L441)</f>
        <v>15003</v>
      </c>
      <c r="M441" s="246">
        <f>IF('INGRESO DE DATOS'!$G$21="Guayaquil/Santa Elena",'Tablas Guayaquil'!M441,'Tablas Resto de Ecuador'!M441)</f>
        <v>12115</v>
      </c>
      <c r="N441" s="246">
        <f>IF('INGRESO DE DATOS'!$G$21="Guayaquil/Santa Elena",'Tablas Guayaquil'!N441,'Tablas Resto de Ecuador'!N441)</f>
        <v>10964</v>
      </c>
      <c r="O441" s="246">
        <f>IF('INGRESO DE DATOS'!$G$21="Guayaquil/Santa Elena",'Tablas Guayaquil'!O441,'Tablas Resto de Ecuador'!O441)</f>
        <v>7463</v>
      </c>
      <c r="P441" s="246">
        <f>IF('INGRESO DE DATOS'!$G$21="Guayaquil/Santa Elena",'Tablas Guayaquil'!P441,'Tablas Resto de Ecuador'!P441)</f>
        <v>5948</v>
      </c>
      <c r="Q441" s="246">
        <f>IF('INGRESO DE DATOS'!$G$21="Guayaquil/Santa Elena",'Tablas Guayaquil'!Q441,'Tablas Resto de Ecuador'!Q441)</f>
        <v>4450</v>
      </c>
    </row>
    <row r="442" spans="1:17" ht="14" hidden="1" x14ac:dyDescent="0.15">
      <c r="A442" s="5">
        <v>64</v>
      </c>
      <c r="B442" s="8"/>
      <c r="C442" s="189">
        <f t="shared" si="8"/>
        <v>13915.35</v>
      </c>
      <c r="D442" s="189">
        <f t="shared" si="9"/>
        <v>11243.8</v>
      </c>
      <c r="E442" s="189">
        <f t="shared" si="10"/>
        <v>10171.1</v>
      </c>
      <c r="F442" s="189">
        <f t="shared" si="11"/>
        <v>6920.7</v>
      </c>
      <c r="G442" s="189">
        <f t="shared" si="12"/>
        <v>5519.9</v>
      </c>
      <c r="H442" s="189">
        <f t="shared" si="13"/>
        <v>4129.3</v>
      </c>
      <c r="I442" s="204"/>
      <c r="J442" s="204"/>
      <c r="K442" s="4"/>
      <c r="L442" s="246">
        <f>IF('INGRESO DE DATOS'!$G$21="Guayaquil/Santa Elena",'Tablas Guayaquil'!L442,'Tablas Resto de Ecuador'!L442)</f>
        <v>16371</v>
      </c>
      <c r="M442" s="246">
        <f>IF('INGRESO DE DATOS'!$G$21="Guayaquil/Santa Elena",'Tablas Guayaquil'!M442,'Tablas Resto de Ecuador'!M442)</f>
        <v>13228</v>
      </c>
      <c r="N442" s="246">
        <f>IF('INGRESO DE DATOS'!$G$21="Guayaquil/Santa Elena",'Tablas Guayaquil'!N442,'Tablas Resto de Ecuador'!N442)</f>
        <v>11966</v>
      </c>
      <c r="O442" s="246">
        <f>IF('INGRESO DE DATOS'!$G$21="Guayaquil/Santa Elena",'Tablas Guayaquil'!O442,'Tablas Resto de Ecuador'!O442)</f>
        <v>8142</v>
      </c>
      <c r="P442" s="246">
        <f>IF('INGRESO DE DATOS'!$G$21="Guayaquil/Santa Elena",'Tablas Guayaquil'!P442,'Tablas Resto de Ecuador'!P442)</f>
        <v>6494</v>
      </c>
      <c r="Q442" s="246">
        <f>IF('INGRESO DE DATOS'!$G$21="Guayaquil/Santa Elena",'Tablas Guayaquil'!Q442,'Tablas Resto de Ecuador'!Q442)</f>
        <v>4858</v>
      </c>
    </row>
    <row r="443" spans="1:17" ht="14" hidden="1" x14ac:dyDescent="0.15">
      <c r="A443" s="5">
        <v>65</v>
      </c>
      <c r="B443" s="8"/>
      <c r="C443" s="189">
        <f t="shared" si="8"/>
        <v>13973.15</v>
      </c>
      <c r="D443" s="189">
        <f t="shared" si="9"/>
        <v>11252.3</v>
      </c>
      <c r="E443" s="189">
        <f t="shared" si="10"/>
        <v>10273.1</v>
      </c>
      <c r="F443" s="189">
        <f t="shared" si="11"/>
        <v>6961.5</v>
      </c>
      <c r="G443" s="189">
        <f t="shared" si="12"/>
        <v>5551.3499999999995</v>
      </c>
      <c r="H443" s="189">
        <f t="shared" si="13"/>
        <v>4145.45</v>
      </c>
      <c r="I443" s="204"/>
      <c r="J443" s="204"/>
      <c r="K443" s="4"/>
      <c r="L443" s="246">
        <f>IF('INGRESO DE DATOS'!$G$21="Guayaquil/Santa Elena",'Tablas Guayaquil'!L443,'Tablas Resto de Ecuador'!L443)</f>
        <v>16439</v>
      </c>
      <c r="M443" s="246">
        <f>IF('INGRESO DE DATOS'!$G$21="Guayaquil/Santa Elena",'Tablas Guayaquil'!M443,'Tablas Resto de Ecuador'!M443)</f>
        <v>13238</v>
      </c>
      <c r="N443" s="246">
        <f>IF('INGRESO DE DATOS'!$G$21="Guayaquil/Santa Elena",'Tablas Guayaquil'!N443,'Tablas Resto de Ecuador'!N443)</f>
        <v>12086</v>
      </c>
      <c r="O443" s="246">
        <f>IF('INGRESO DE DATOS'!$G$21="Guayaquil/Santa Elena",'Tablas Guayaquil'!O443,'Tablas Resto de Ecuador'!O443)</f>
        <v>8190</v>
      </c>
      <c r="P443" s="246">
        <f>IF('INGRESO DE DATOS'!$G$21="Guayaquil/Santa Elena",'Tablas Guayaquil'!P443,'Tablas Resto de Ecuador'!P443)</f>
        <v>6531</v>
      </c>
      <c r="Q443" s="246">
        <f>IF('INGRESO DE DATOS'!$G$21="Guayaquil/Santa Elena",'Tablas Guayaquil'!Q443,'Tablas Resto de Ecuador'!Q443)</f>
        <v>4877</v>
      </c>
    </row>
    <row r="444" spans="1:17" ht="14" hidden="1" x14ac:dyDescent="0.15">
      <c r="A444" s="5">
        <v>66</v>
      </c>
      <c r="B444" s="8"/>
      <c r="C444" s="189">
        <f t="shared" si="8"/>
        <v>14028.4</v>
      </c>
      <c r="D444" s="189">
        <f t="shared" si="9"/>
        <v>11264.199999999999</v>
      </c>
      <c r="E444" s="189">
        <f t="shared" si="10"/>
        <v>10362.35</v>
      </c>
      <c r="F444" s="189">
        <f t="shared" si="11"/>
        <v>7006.55</v>
      </c>
      <c r="G444" s="189">
        <f t="shared" si="12"/>
        <v>5577.7</v>
      </c>
      <c r="H444" s="189">
        <f t="shared" si="13"/>
        <v>4153.0999999999995</v>
      </c>
      <c r="I444" s="204"/>
      <c r="J444" s="204"/>
      <c r="K444" s="4"/>
      <c r="L444" s="246">
        <f>IF('INGRESO DE DATOS'!$G$21="Guayaquil/Santa Elena",'Tablas Guayaquil'!L444,'Tablas Resto de Ecuador'!L444)</f>
        <v>16504</v>
      </c>
      <c r="M444" s="246">
        <f>IF('INGRESO DE DATOS'!$G$21="Guayaquil/Santa Elena",'Tablas Guayaquil'!M444,'Tablas Resto de Ecuador'!M444)</f>
        <v>13252</v>
      </c>
      <c r="N444" s="246">
        <f>IF('INGRESO DE DATOS'!$G$21="Guayaquil/Santa Elena",'Tablas Guayaquil'!N444,'Tablas Resto de Ecuador'!N444)</f>
        <v>12191</v>
      </c>
      <c r="O444" s="246">
        <f>IF('INGRESO DE DATOS'!$G$21="Guayaquil/Santa Elena",'Tablas Guayaquil'!O444,'Tablas Resto de Ecuador'!O444)</f>
        <v>8243</v>
      </c>
      <c r="P444" s="246">
        <f>IF('INGRESO DE DATOS'!$G$21="Guayaquil/Santa Elena",'Tablas Guayaquil'!P444,'Tablas Resto de Ecuador'!P444)</f>
        <v>6562</v>
      </c>
      <c r="Q444" s="246">
        <f>IF('INGRESO DE DATOS'!$G$21="Guayaquil/Santa Elena",'Tablas Guayaquil'!Q444,'Tablas Resto de Ecuador'!Q444)</f>
        <v>4886</v>
      </c>
    </row>
    <row r="445" spans="1:17" ht="14" hidden="1" x14ac:dyDescent="0.15">
      <c r="A445" s="5">
        <v>67</v>
      </c>
      <c r="B445" s="8"/>
      <c r="C445" s="189">
        <f t="shared" si="8"/>
        <v>15594.949999999999</v>
      </c>
      <c r="D445" s="189">
        <f t="shared" si="9"/>
        <v>12517.1</v>
      </c>
      <c r="E445" s="189">
        <f t="shared" si="10"/>
        <v>11521.75</v>
      </c>
      <c r="F445" s="189">
        <f t="shared" si="11"/>
        <v>7789.4</v>
      </c>
      <c r="G445" s="189">
        <f t="shared" si="12"/>
        <v>6206.7</v>
      </c>
      <c r="H445" s="189">
        <f t="shared" si="13"/>
        <v>4623.1499999999996</v>
      </c>
      <c r="I445" s="204"/>
      <c r="J445" s="204"/>
      <c r="K445" s="4"/>
      <c r="L445" s="246">
        <f>IF('INGRESO DE DATOS'!$G$21="Guayaquil/Santa Elena",'Tablas Guayaquil'!L445,'Tablas Resto de Ecuador'!L445)</f>
        <v>18347</v>
      </c>
      <c r="M445" s="246">
        <f>IF('INGRESO DE DATOS'!$G$21="Guayaquil/Santa Elena",'Tablas Guayaquil'!M445,'Tablas Resto de Ecuador'!M445)</f>
        <v>14726</v>
      </c>
      <c r="N445" s="246">
        <f>IF('INGRESO DE DATOS'!$G$21="Guayaquil/Santa Elena",'Tablas Guayaquil'!N445,'Tablas Resto de Ecuador'!N445)</f>
        <v>13555</v>
      </c>
      <c r="O445" s="246">
        <f>IF('INGRESO DE DATOS'!$G$21="Guayaquil/Santa Elena",'Tablas Guayaquil'!O445,'Tablas Resto de Ecuador'!O445)</f>
        <v>9164</v>
      </c>
      <c r="P445" s="246">
        <f>IF('INGRESO DE DATOS'!$G$21="Guayaquil/Santa Elena",'Tablas Guayaquil'!P445,'Tablas Resto de Ecuador'!P445)</f>
        <v>7302</v>
      </c>
      <c r="Q445" s="246">
        <f>IF('INGRESO DE DATOS'!$G$21="Guayaquil/Santa Elena",'Tablas Guayaquil'!Q445,'Tablas Resto de Ecuador'!Q445)</f>
        <v>5439</v>
      </c>
    </row>
    <row r="446" spans="1:17" ht="14" hidden="1" x14ac:dyDescent="0.15">
      <c r="A446" s="5">
        <v>68</v>
      </c>
      <c r="B446" s="8"/>
      <c r="C446" s="189">
        <f t="shared" si="8"/>
        <v>17163.2</v>
      </c>
      <c r="D446" s="189">
        <f t="shared" si="9"/>
        <v>13784.449999999999</v>
      </c>
      <c r="E446" s="189">
        <f t="shared" si="10"/>
        <v>12679.449999999999</v>
      </c>
      <c r="F446" s="189">
        <f t="shared" si="11"/>
        <v>8566.2999999999993</v>
      </c>
      <c r="G446" s="189">
        <f t="shared" si="12"/>
        <v>6829.75</v>
      </c>
      <c r="H446" s="189">
        <f t="shared" si="13"/>
        <v>5092.3499999999995</v>
      </c>
      <c r="I446" s="204"/>
      <c r="J446" s="204"/>
      <c r="K446" s="4"/>
      <c r="L446" s="246">
        <f>IF('INGRESO DE DATOS'!$G$21="Guayaquil/Santa Elena",'Tablas Guayaquil'!L446,'Tablas Resto de Ecuador'!L446)</f>
        <v>20192</v>
      </c>
      <c r="M446" s="246">
        <f>IF('INGRESO DE DATOS'!$G$21="Guayaquil/Santa Elena",'Tablas Guayaquil'!M446,'Tablas Resto de Ecuador'!M446)</f>
        <v>16217</v>
      </c>
      <c r="N446" s="246">
        <f>IF('INGRESO DE DATOS'!$G$21="Guayaquil/Santa Elena",'Tablas Guayaquil'!N446,'Tablas Resto de Ecuador'!N446)</f>
        <v>14917</v>
      </c>
      <c r="O446" s="246">
        <f>IF('INGRESO DE DATOS'!$G$21="Guayaquil/Santa Elena",'Tablas Guayaquil'!O446,'Tablas Resto de Ecuador'!O446)</f>
        <v>10078</v>
      </c>
      <c r="P446" s="246">
        <f>IF('INGRESO DE DATOS'!$G$21="Guayaquil/Santa Elena",'Tablas Guayaquil'!P446,'Tablas Resto de Ecuador'!P446)</f>
        <v>8035</v>
      </c>
      <c r="Q446" s="246">
        <f>IF('INGRESO DE DATOS'!$G$21="Guayaquil/Santa Elena",'Tablas Guayaquil'!Q446,'Tablas Resto de Ecuador'!Q446)</f>
        <v>5991</v>
      </c>
    </row>
    <row r="447" spans="1:17" ht="14" hidden="1" x14ac:dyDescent="0.15">
      <c r="A447" s="5">
        <v>69</v>
      </c>
      <c r="B447" s="8"/>
      <c r="C447" s="189">
        <f t="shared" si="8"/>
        <v>17943.5</v>
      </c>
      <c r="D447" s="189">
        <f t="shared" si="9"/>
        <v>14402.4</v>
      </c>
      <c r="E447" s="189">
        <f t="shared" si="10"/>
        <v>13259.15</v>
      </c>
      <c r="F447" s="189">
        <f t="shared" si="11"/>
        <v>8962.4</v>
      </c>
      <c r="G447" s="189">
        <f t="shared" si="12"/>
        <v>7133.2</v>
      </c>
      <c r="H447" s="189">
        <f t="shared" si="13"/>
        <v>5328.65</v>
      </c>
      <c r="I447" s="204"/>
      <c r="J447" s="204"/>
      <c r="K447" s="4"/>
      <c r="L447" s="246">
        <f>IF('INGRESO DE DATOS'!$G$21="Guayaquil/Santa Elena",'Tablas Guayaquil'!L447,'Tablas Resto de Ecuador'!L447)</f>
        <v>21110</v>
      </c>
      <c r="M447" s="246">
        <f>IF('INGRESO DE DATOS'!$G$21="Guayaquil/Santa Elena",'Tablas Guayaquil'!M447,'Tablas Resto de Ecuador'!M447)</f>
        <v>16944</v>
      </c>
      <c r="N447" s="246">
        <f>IF('INGRESO DE DATOS'!$G$21="Guayaquil/Santa Elena",'Tablas Guayaquil'!N447,'Tablas Resto de Ecuador'!N447)</f>
        <v>15599</v>
      </c>
      <c r="O447" s="246">
        <f>IF('INGRESO DE DATOS'!$G$21="Guayaquil/Santa Elena",'Tablas Guayaquil'!O447,'Tablas Resto de Ecuador'!O447)</f>
        <v>10544</v>
      </c>
      <c r="P447" s="246">
        <f>IF('INGRESO DE DATOS'!$G$21="Guayaquil/Santa Elena",'Tablas Guayaquil'!P447,'Tablas Resto de Ecuador'!P447)</f>
        <v>8392</v>
      </c>
      <c r="Q447" s="246">
        <f>IF('INGRESO DE DATOS'!$G$21="Guayaquil/Santa Elena",'Tablas Guayaquil'!Q447,'Tablas Resto de Ecuador'!Q447)</f>
        <v>6269</v>
      </c>
    </row>
    <row r="448" spans="1:17" ht="14" hidden="1" x14ac:dyDescent="0.15">
      <c r="A448" s="5">
        <v>70</v>
      </c>
      <c r="B448" s="8"/>
      <c r="C448" s="189">
        <f t="shared" si="8"/>
        <v>18071</v>
      </c>
      <c r="D448" s="189">
        <f t="shared" si="9"/>
        <v>14435.55</v>
      </c>
      <c r="E448" s="189">
        <f t="shared" si="10"/>
        <v>13485.25</v>
      </c>
      <c r="F448" s="189">
        <f t="shared" si="11"/>
        <v>9058.4499999999989</v>
      </c>
      <c r="G448" s="189">
        <f t="shared" si="12"/>
        <v>7211.4</v>
      </c>
      <c r="H448" s="189">
        <f t="shared" si="13"/>
        <v>5355.8499999999995</v>
      </c>
      <c r="I448" s="204"/>
      <c r="J448" s="204"/>
      <c r="K448" s="4"/>
      <c r="L448" s="246">
        <f>IF('INGRESO DE DATOS'!$G$21="Guayaquil/Santa Elena",'Tablas Guayaquil'!L448,'Tablas Resto de Ecuador'!L448)</f>
        <v>21260</v>
      </c>
      <c r="M448" s="246">
        <f>IF('INGRESO DE DATOS'!$G$21="Guayaquil/Santa Elena",'Tablas Guayaquil'!M448,'Tablas Resto de Ecuador'!M448)</f>
        <v>16983</v>
      </c>
      <c r="N448" s="246">
        <f>IF('INGRESO DE DATOS'!$G$21="Guayaquil/Santa Elena",'Tablas Guayaquil'!N448,'Tablas Resto de Ecuador'!N448)</f>
        <v>15865</v>
      </c>
      <c r="O448" s="246">
        <f>IF('INGRESO DE DATOS'!$G$21="Guayaquil/Santa Elena",'Tablas Guayaquil'!O448,'Tablas Resto de Ecuador'!O448)</f>
        <v>10657</v>
      </c>
      <c r="P448" s="246">
        <f>IF('INGRESO DE DATOS'!$G$21="Guayaquil/Santa Elena",'Tablas Guayaquil'!P448,'Tablas Resto de Ecuador'!P448)</f>
        <v>8484</v>
      </c>
      <c r="Q448" s="246">
        <f>IF('INGRESO DE DATOS'!$G$21="Guayaquil/Santa Elena",'Tablas Guayaquil'!Q448,'Tablas Resto de Ecuador'!Q448)</f>
        <v>6301</v>
      </c>
    </row>
    <row r="449" spans="1:17" ht="14" hidden="1" x14ac:dyDescent="0.15">
      <c r="A449" s="5">
        <v>71</v>
      </c>
      <c r="B449" s="8"/>
      <c r="C449" s="189">
        <f t="shared" si="8"/>
        <v>20337.099999999999</v>
      </c>
      <c r="D449" s="189">
        <f t="shared" si="9"/>
        <v>16243.5</v>
      </c>
      <c r="E449" s="189">
        <f t="shared" si="10"/>
        <v>15171.65</v>
      </c>
      <c r="F449" s="189">
        <f t="shared" si="11"/>
        <v>10193.199999999999</v>
      </c>
      <c r="G449" s="189">
        <f t="shared" si="12"/>
        <v>8114.95</v>
      </c>
      <c r="H449" s="189">
        <f t="shared" si="13"/>
        <v>6028.2</v>
      </c>
      <c r="I449" s="204"/>
      <c r="J449" s="204"/>
      <c r="K449" s="4"/>
      <c r="L449" s="246">
        <f>IF('INGRESO DE DATOS'!$G$21="Guayaquil/Santa Elena",'Tablas Guayaquil'!L449,'Tablas Resto de Ecuador'!L449)</f>
        <v>23926</v>
      </c>
      <c r="M449" s="246">
        <f>IF('INGRESO DE DATOS'!$G$21="Guayaquil/Santa Elena",'Tablas Guayaquil'!M449,'Tablas Resto de Ecuador'!M449)</f>
        <v>19110</v>
      </c>
      <c r="N449" s="246">
        <f>IF('INGRESO DE DATOS'!$G$21="Guayaquil/Santa Elena",'Tablas Guayaquil'!N449,'Tablas Resto de Ecuador'!N449)</f>
        <v>17849</v>
      </c>
      <c r="O449" s="246">
        <f>IF('INGRESO DE DATOS'!$G$21="Guayaquil/Santa Elena",'Tablas Guayaquil'!O449,'Tablas Resto de Ecuador'!O449)</f>
        <v>11992</v>
      </c>
      <c r="P449" s="246">
        <f>IF('INGRESO DE DATOS'!$G$21="Guayaquil/Santa Elena",'Tablas Guayaquil'!P449,'Tablas Resto de Ecuador'!P449)</f>
        <v>9547</v>
      </c>
      <c r="Q449" s="246">
        <f>IF('INGRESO DE DATOS'!$G$21="Guayaquil/Santa Elena",'Tablas Guayaquil'!Q449,'Tablas Resto de Ecuador'!Q449)</f>
        <v>7092</v>
      </c>
    </row>
    <row r="450" spans="1:17" ht="14" hidden="1" x14ac:dyDescent="0.15">
      <c r="A450" s="5">
        <v>72</v>
      </c>
      <c r="B450" s="8"/>
      <c r="C450" s="189">
        <f t="shared" si="8"/>
        <v>22600.649999999998</v>
      </c>
      <c r="D450" s="189">
        <f t="shared" si="9"/>
        <v>18054</v>
      </c>
      <c r="E450" s="189">
        <f t="shared" si="10"/>
        <v>16870.8</v>
      </c>
      <c r="F450" s="189">
        <f t="shared" si="11"/>
        <v>11330.5</v>
      </c>
      <c r="G450" s="189">
        <f t="shared" si="12"/>
        <v>9019.35</v>
      </c>
      <c r="H450" s="189">
        <f t="shared" si="13"/>
        <v>6705.65</v>
      </c>
      <c r="I450" s="204"/>
      <c r="J450" s="204"/>
      <c r="K450" s="4"/>
      <c r="L450" s="246">
        <f>IF('INGRESO DE DATOS'!$G$21="Guayaquil/Santa Elena",'Tablas Guayaquil'!L450,'Tablas Resto de Ecuador'!L450)</f>
        <v>26589</v>
      </c>
      <c r="M450" s="246">
        <f>IF('INGRESO DE DATOS'!$G$21="Guayaquil/Santa Elena",'Tablas Guayaquil'!M450,'Tablas Resto de Ecuador'!M450)</f>
        <v>21240</v>
      </c>
      <c r="N450" s="246">
        <f>IF('INGRESO DE DATOS'!$G$21="Guayaquil/Santa Elena",'Tablas Guayaquil'!N450,'Tablas Resto de Ecuador'!N450)</f>
        <v>19848</v>
      </c>
      <c r="O450" s="246">
        <f>IF('INGRESO DE DATOS'!$G$21="Guayaquil/Santa Elena",'Tablas Guayaquil'!O450,'Tablas Resto de Ecuador'!O450)</f>
        <v>13330</v>
      </c>
      <c r="P450" s="246">
        <f>IF('INGRESO DE DATOS'!$G$21="Guayaquil/Santa Elena",'Tablas Guayaquil'!P450,'Tablas Resto de Ecuador'!P450)</f>
        <v>10611</v>
      </c>
      <c r="Q450" s="246">
        <f>IF('INGRESO DE DATOS'!$G$21="Guayaquil/Santa Elena",'Tablas Guayaquil'!Q450,'Tablas Resto de Ecuador'!Q450)</f>
        <v>7889</v>
      </c>
    </row>
    <row r="451" spans="1:17" ht="14" hidden="1" x14ac:dyDescent="0.15">
      <c r="A451" s="5">
        <v>73</v>
      </c>
      <c r="B451" s="8"/>
      <c r="C451" s="189">
        <f t="shared" si="8"/>
        <v>24868.45</v>
      </c>
      <c r="D451" s="189">
        <f t="shared" si="9"/>
        <v>19877.25</v>
      </c>
      <c r="E451" s="189">
        <f t="shared" si="10"/>
        <v>18560.599999999999</v>
      </c>
      <c r="F451" s="189">
        <f t="shared" si="11"/>
        <v>12468.65</v>
      </c>
      <c r="G451" s="189">
        <f t="shared" si="12"/>
        <v>9928.85</v>
      </c>
      <c r="H451" s="189">
        <f t="shared" si="13"/>
        <v>7378</v>
      </c>
      <c r="I451" s="204"/>
      <c r="J451" s="204"/>
      <c r="K451" s="4"/>
      <c r="L451" s="246">
        <f>IF('INGRESO DE DATOS'!$G$21="Guayaquil/Santa Elena",'Tablas Guayaquil'!L451,'Tablas Resto de Ecuador'!L451)</f>
        <v>29257</v>
      </c>
      <c r="M451" s="246">
        <f>IF('INGRESO DE DATOS'!$G$21="Guayaquil/Santa Elena",'Tablas Guayaquil'!M451,'Tablas Resto de Ecuador'!M451)</f>
        <v>23385</v>
      </c>
      <c r="N451" s="246">
        <f>IF('INGRESO DE DATOS'!$G$21="Guayaquil/Santa Elena",'Tablas Guayaquil'!N451,'Tablas Resto de Ecuador'!N451)</f>
        <v>21836</v>
      </c>
      <c r="O451" s="246">
        <f>IF('INGRESO DE DATOS'!$G$21="Guayaquil/Santa Elena",'Tablas Guayaquil'!O451,'Tablas Resto de Ecuador'!O451)</f>
        <v>14669</v>
      </c>
      <c r="P451" s="246">
        <f>IF('INGRESO DE DATOS'!$G$21="Guayaquil/Santa Elena",'Tablas Guayaquil'!P451,'Tablas Resto de Ecuador'!P451)</f>
        <v>11681</v>
      </c>
      <c r="Q451" s="246">
        <f>IF('INGRESO DE DATOS'!$G$21="Guayaquil/Santa Elena",'Tablas Guayaquil'!Q451,'Tablas Resto de Ecuador'!Q451)</f>
        <v>8680</v>
      </c>
    </row>
    <row r="452" spans="1:17" ht="14" hidden="1" x14ac:dyDescent="0.15">
      <c r="A452" s="5">
        <v>74</v>
      </c>
      <c r="B452" s="8"/>
      <c r="C452" s="189">
        <f t="shared" si="8"/>
        <v>27132.85</v>
      </c>
      <c r="D452" s="189">
        <f t="shared" si="9"/>
        <v>21683.5</v>
      </c>
      <c r="E452" s="189">
        <f t="shared" si="10"/>
        <v>20256.349999999999</v>
      </c>
      <c r="F452" s="189">
        <f t="shared" si="11"/>
        <v>13605.1</v>
      </c>
      <c r="G452" s="189">
        <f t="shared" si="12"/>
        <v>10834.1</v>
      </c>
      <c r="H452" s="189">
        <f t="shared" si="13"/>
        <v>8054.5999999999995</v>
      </c>
      <c r="I452" s="204"/>
      <c r="J452" s="204"/>
      <c r="K452" s="4"/>
      <c r="L452" s="246">
        <f>IF('INGRESO DE DATOS'!$G$21="Guayaquil/Santa Elena",'Tablas Guayaquil'!L452,'Tablas Resto de Ecuador'!L452)</f>
        <v>31921</v>
      </c>
      <c r="M452" s="246">
        <f>IF('INGRESO DE DATOS'!$G$21="Guayaquil/Santa Elena",'Tablas Guayaquil'!M452,'Tablas Resto de Ecuador'!M452)</f>
        <v>25510</v>
      </c>
      <c r="N452" s="246">
        <f>IF('INGRESO DE DATOS'!$G$21="Guayaquil/Santa Elena",'Tablas Guayaquil'!N452,'Tablas Resto de Ecuador'!N452)</f>
        <v>23831</v>
      </c>
      <c r="O452" s="246">
        <f>IF('INGRESO DE DATOS'!$G$21="Guayaquil/Santa Elena",'Tablas Guayaquil'!O452,'Tablas Resto de Ecuador'!O452)</f>
        <v>16006</v>
      </c>
      <c r="P452" s="246">
        <f>IF('INGRESO DE DATOS'!$G$21="Guayaquil/Santa Elena",'Tablas Guayaquil'!P452,'Tablas Resto de Ecuador'!P452)</f>
        <v>12746</v>
      </c>
      <c r="Q452" s="246">
        <f>IF('INGRESO DE DATOS'!$G$21="Guayaquil/Santa Elena",'Tablas Guayaquil'!Q452,'Tablas Resto de Ecuador'!Q452)</f>
        <v>9476</v>
      </c>
    </row>
    <row r="453" spans="1:17" ht="14" hidden="1" x14ac:dyDescent="0.15">
      <c r="A453" s="5">
        <v>75</v>
      </c>
      <c r="B453" s="8" t="s">
        <v>3</v>
      </c>
      <c r="C453" s="189">
        <f t="shared" si="8"/>
        <v>29639.5</v>
      </c>
      <c r="D453" s="189">
        <f t="shared" si="9"/>
        <v>23635.95</v>
      </c>
      <c r="E453" s="189">
        <f t="shared" si="10"/>
        <v>22213.05</v>
      </c>
      <c r="F453" s="189">
        <f t="shared" si="11"/>
        <v>14885.199999999999</v>
      </c>
      <c r="G453" s="189">
        <f t="shared" si="12"/>
        <v>11854.949999999999</v>
      </c>
      <c r="H453" s="189">
        <f t="shared" si="13"/>
        <v>8803.4499999999989</v>
      </c>
      <c r="I453" s="204"/>
      <c r="J453" s="204"/>
      <c r="K453" s="4"/>
      <c r="L453" s="246">
        <f>IF('INGRESO DE DATOS'!$G$21="Guayaquil/Santa Elena",'Tablas Guayaquil'!L453,'Tablas Resto de Ecuador'!L453)</f>
        <v>34870</v>
      </c>
      <c r="M453" s="246">
        <f>IF('INGRESO DE DATOS'!$G$21="Guayaquil/Santa Elena",'Tablas Guayaquil'!M453,'Tablas Resto de Ecuador'!M453)</f>
        <v>27807</v>
      </c>
      <c r="N453" s="246">
        <f>IF('INGRESO DE DATOS'!$G$21="Guayaquil/Santa Elena",'Tablas Guayaquil'!N453,'Tablas Resto de Ecuador'!N453)</f>
        <v>26133</v>
      </c>
      <c r="O453" s="246">
        <f>IF('INGRESO DE DATOS'!$G$21="Guayaquil/Santa Elena",'Tablas Guayaquil'!O453,'Tablas Resto de Ecuador'!O453)</f>
        <v>17512</v>
      </c>
      <c r="P453" s="246">
        <f>IF('INGRESO DE DATOS'!$G$21="Guayaquil/Santa Elena",'Tablas Guayaquil'!P453,'Tablas Resto de Ecuador'!P453)</f>
        <v>13947</v>
      </c>
      <c r="Q453" s="246">
        <f>IF('INGRESO DE DATOS'!$G$21="Guayaquil/Santa Elena",'Tablas Guayaquil'!Q453,'Tablas Resto de Ecuador'!Q453)</f>
        <v>10357</v>
      </c>
    </row>
    <row r="454" spans="1:17" ht="14" hidden="1" x14ac:dyDescent="0.15">
      <c r="A454" s="5">
        <v>1</v>
      </c>
      <c r="B454" s="8" t="s">
        <v>4</v>
      </c>
      <c r="C454" s="189">
        <f t="shared" si="8"/>
        <v>1666.85</v>
      </c>
      <c r="D454" s="189">
        <f t="shared" si="9"/>
        <v>1501.1</v>
      </c>
      <c r="E454" s="189">
        <f t="shared" si="10"/>
        <v>887.4</v>
      </c>
      <c r="F454" s="189">
        <f t="shared" si="11"/>
        <v>717.4</v>
      </c>
      <c r="G454" s="189">
        <f t="shared" si="12"/>
        <v>571.19999999999993</v>
      </c>
      <c r="H454" s="189">
        <f t="shared" si="13"/>
        <v>422.45</v>
      </c>
      <c r="I454" s="204"/>
      <c r="J454" s="204"/>
      <c r="K454" s="4"/>
      <c r="L454" s="246">
        <f>IF('INGRESO DE DATOS'!$G$21="Guayaquil/Santa Elena",'Tablas Guayaquil'!L454,'Tablas Resto de Ecuador'!L454)</f>
        <v>1961</v>
      </c>
      <c r="M454" s="246">
        <f>IF('INGRESO DE DATOS'!$G$21="Guayaquil/Santa Elena",'Tablas Guayaquil'!M454,'Tablas Resto de Ecuador'!M454)</f>
        <v>1766</v>
      </c>
      <c r="N454" s="246">
        <f>IF('INGRESO DE DATOS'!$G$21="Guayaquil/Santa Elena",'Tablas Guayaquil'!N454,'Tablas Resto de Ecuador'!N454)</f>
        <v>1044</v>
      </c>
      <c r="O454" s="246">
        <f>IF('INGRESO DE DATOS'!$G$21="Guayaquil/Santa Elena",'Tablas Guayaquil'!O454,'Tablas Resto de Ecuador'!O454)</f>
        <v>844</v>
      </c>
      <c r="P454" s="246">
        <f>IF('INGRESO DE DATOS'!$G$21="Guayaquil/Santa Elena",'Tablas Guayaquil'!P454,'Tablas Resto de Ecuador'!P454)</f>
        <v>672</v>
      </c>
      <c r="Q454" s="246">
        <f>IF('INGRESO DE DATOS'!$G$21="Guayaquil/Santa Elena",'Tablas Guayaquil'!Q454,'Tablas Resto de Ecuador'!Q454)</f>
        <v>497</v>
      </c>
    </row>
    <row r="455" spans="1:17" ht="14" hidden="1" x14ac:dyDescent="0.15">
      <c r="A455" s="5">
        <v>2</v>
      </c>
      <c r="B455" s="8" t="s">
        <v>1</v>
      </c>
      <c r="C455" s="189">
        <f t="shared" si="8"/>
        <v>2736.15</v>
      </c>
      <c r="D455" s="189">
        <f t="shared" si="9"/>
        <v>2532.15</v>
      </c>
      <c r="E455" s="189">
        <f t="shared" si="10"/>
        <v>1319.2</v>
      </c>
      <c r="F455" s="189">
        <f t="shared" si="11"/>
        <v>1123.7</v>
      </c>
      <c r="G455" s="189">
        <f t="shared" si="12"/>
        <v>895.05</v>
      </c>
      <c r="H455" s="189">
        <f t="shared" si="13"/>
        <v>663</v>
      </c>
      <c r="I455" s="204"/>
      <c r="J455" s="204"/>
      <c r="K455" s="4"/>
      <c r="L455" s="246">
        <f>IF('INGRESO DE DATOS'!$G$21="Guayaquil/Santa Elena",'Tablas Guayaquil'!L455,'Tablas Resto de Ecuador'!L455)</f>
        <v>3219</v>
      </c>
      <c r="M455" s="246">
        <f>IF('INGRESO DE DATOS'!$G$21="Guayaquil/Santa Elena",'Tablas Guayaquil'!M455,'Tablas Resto de Ecuador'!M455)</f>
        <v>2979</v>
      </c>
      <c r="N455" s="246">
        <f>IF('INGRESO DE DATOS'!$G$21="Guayaquil/Santa Elena",'Tablas Guayaquil'!N455,'Tablas Resto de Ecuador'!N455)</f>
        <v>1552</v>
      </c>
      <c r="O455" s="246">
        <f>IF('INGRESO DE DATOS'!$G$21="Guayaquil/Santa Elena",'Tablas Guayaquil'!O455,'Tablas Resto de Ecuador'!O455)</f>
        <v>1322</v>
      </c>
      <c r="P455" s="246">
        <f>IF('INGRESO DE DATOS'!$G$21="Guayaquil/Santa Elena",'Tablas Guayaquil'!P455,'Tablas Resto de Ecuador'!P455)</f>
        <v>1053</v>
      </c>
      <c r="Q455" s="246">
        <f>IF('INGRESO DE DATOS'!$G$21="Guayaquil/Santa Elena",'Tablas Guayaquil'!Q455,'Tablas Resto de Ecuador'!Q455)</f>
        <v>780</v>
      </c>
    </row>
    <row r="456" spans="1:17" ht="14" hidden="1" x14ac:dyDescent="0.15">
      <c r="A456" s="5">
        <v>3</v>
      </c>
      <c r="B456" s="8" t="s">
        <v>5</v>
      </c>
      <c r="C456" s="189">
        <f>L456*85%</f>
        <v>4004.35</v>
      </c>
      <c r="D456" s="189">
        <f t="shared" si="9"/>
        <v>3708.5499999999997</v>
      </c>
      <c r="E456" s="189">
        <f t="shared" si="10"/>
        <v>1893.8</v>
      </c>
      <c r="F456" s="189">
        <f t="shared" si="11"/>
        <v>1632</v>
      </c>
      <c r="G456" s="189">
        <f t="shared" si="12"/>
        <v>1299.6499999999999</v>
      </c>
      <c r="H456" s="189">
        <f t="shared" si="13"/>
        <v>957.94999999999993</v>
      </c>
      <c r="I456" s="204"/>
      <c r="J456" s="204"/>
      <c r="K456" s="4"/>
      <c r="L456" s="246">
        <f>IF('INGRESO DE DATOS'!$G$21="Guayaquil/Santa Elena",'Tablas Guayaquil'!L456,'Tablas Resto de Ecuador'!L456)</f>
        <v>4711</v>
      </c>
      <c r="M456" s="246">
        <f>IF('INGRESO DE DATOS'!$G$21="Guayaquil/Santa Elena",'Tablas Guayaquil'!M456,'Tablas Resto de Ecuador'!M456)</f>
        <v>4363</v>
      </c>
      <c r="N456" s="246">
        <f>IF('INGRESO DE DATOS'!$G$21="Guayaquil/Santa Elena",'Tablas Guayaquil'!N456,'Tablas Resto de Ecuador'!N456)</f>
        <v>2228</v>
      </c>
      <c r="O456" s="246">
        <f>IF('INGRESO DE DATOS'!$G$21="Guayaquil/Santa Elena",'Tablas Guayaquil'!O456,'Tablas Resto de Ecuador'!O456)</f>
        <v>1920</v>
      </c>
      <c r="P456" s="246">
        <f>IF('INGRESO DE DATOS'!$G$21="Guayaquil/Santa Elena",'Tablas Guayaquil'!P456,'Tablas Resto de Ecuador'!P456)</f>
        <v>1529</v>
      </c>
      <c r="Q456" s="246">
        <f>IF('INGRESO DE DATOS'!$G$21="Guayaquil/Santa Elena",'Tablas Guayaquil'!Q456,'Tablas Resto de Ecuador'!Q456)</f>
        <v>1127</v>
      </c>
    </row>
    <row r="457" spans="1:17" hidden="1" x14ac:dyDescent="0.15">
      <c r="A457" s="5"/>
      <c r="B457" s="9"/>
      <c r="C457" s="10"/>
      <c r="D457" s="10"/>
      <c r="E457" s="10"/>
      <c r="F457" s="10"/>
      <c r="G457" s="10"/>
    </row>
    <row r="458" spans="1:17" ht="18" hidden="1" x14ac:dyDescent="0.2">
      <c r="A458" s="455" t="s">
        <v>36</v>
      </c>
      <c r="B458" s="456"/>
      <c r="C458" s="456"/>
      <c r="D458" s="456"/>
      <c r="E458" s="456"/>
      <c r="F458" s="456"/>
      <c r="G458" s="456"/>
    </row>
    <row r="459" spans="1:17" hidden="1" x14ac:dyDescent="0.15">
      <c r="A459" s="457" t="s">
        <v>0</v>
      </c>
      <c r="B459" s="458"/>
      <c r="C459" s="458"/>
      <c r="D459" s="458"/>
      <c r="E459" s="458"/>
      <c r="F459" s="458"/>
      <c r="G459" s="458"/>
    </row>
    <row r="460" spans="1:17" hidden="1" x14ac:dyDescent="0.15">
      <c r="A460" s="5" t="s">
        <v>2</v>
      </c>
      <c r="B460" s="6" t="s">
        <v>2</v>
      </c>
      <c r="C460" s="7" t="s">
        <v>14</v>
      </c>
      <c r="D460" s="7" t="s">
        <v>15</v>
      </c>
      <c r="E460" s="7" t="s">
        <v>16</v>
      </c>
      <c r="F460" s="7" t="s">
        <v>17</v>
      </c>
      <c r="G460" s="7" t="s">
        <v>18</v>
      </c>
      <c r="H460" s="7" t="s">
        <v>19</v>
      </c>
      <c r="I460" s="201"/>
      <c r="J460" s="201"/>
    </row>
    <row r="461" spans="1:17" hidden="1" x14ac:dyDescent="0.15">
      <c r="A461" s="5">
        <v>18</v>
      </c>
      <c r="B461" s="13">
        <v>-24</v>
      </c>
      <c r="C461" s="2">
        <f t="shared" ref="C461:H461" si="14">+C430*$M$2</f>
        <v>323.08358333333331</v>
      </c>
      <c r="D461" s="2">
        <f t="shared" si="14"/>
        <v>273.07808333333332</v>
      </c>
      <c r="E461" s="2">
        <f t="shared" si="14"/>
        <v>213.83733333333331</v>
      </c>
      <c r="F461" s="2">
        <f t="shared" si="14"/>
        <v>155.27233333333334</v>
      </c>
      <c r="G461" s="2">
        <f t="shared" si="14"/>
        <v>123.8875</v>
      </c>
      <c r="H461" s="2">
        <f t="shared" si="14"/>
        <v>93.703999999999994</v>
      </c>
      <c r="I461" s="2"/>
      <c r="J461" s="2"/>
    </row>
    <row r="462" spans="1:17" hidden="1" x14ac:dyDescent="0.15">
      <c r="A462" s="5">
        <v>25</v>
      </c>
      <c r="B462" s="13">
        <v>-29</v>
      </c>
      <c r="C462" s="2">
        <f t="shared" ref="C462:F487" si="15">+C431*$M$2</f>
        <v>358.37275</v>
      </c>
      <c r="D462" s="2">
        <f t="shared" si="15"/>
        <v>300.70875000000001</v>
      </c>
      <c r="E462" s="2">
        <f t="shared" si="15"/>
        <v>241.54308333333333</v>
      </c>
      <c r="F462" s="2">
        <f t="shared" si="15"/>
        <v>173.06708333333333</v>
      </c>
      <c r="G462" s="2">
        <f t="shared" ref="G462:H462" si="16">+G431*$M$2</f>
        <v>138.67891666666668</v>
      </c>
      <c r="H462" s="2">
        <f t="shared" si="16"/>
        <v>104.36583333333333</v>
      </c>
      <c r="I462" s="2"/>
      <c r="J462" s="2"/>
    </row>
    <row r="463" spans="1:17" hidden="1" x14ac:dyDescent="0.15">
      <c r="A463" s="5">
        <v>30</v>
      </c>
      <c r="B463" s="13">
        <v>-34</v>
      </c>
      <c r="C463" s="2">
        <f t="shared" si="15"/>
        <v>414.61016666666666</v>
      </c>
      <c r="D463" s="2">
        <f t="shared" si="15"/>
        <v>345.00791666666669</v>
      </c>
      <c r="E463" s="2">
        <f t="shared" si="15"/>
        <v>284.19041666666669</v>
      </c>
      <c r="F463" s="2">
        <f t="shared" si="15"/>
        <v>200.923</v>
      </c>
      <c r="G463" s="2">
        <f t="shared" ref="G463:H463" si="17">+G432*$M$2</f>
        <v>160.15275</v>
      </c>
      <c r="H463" s="2">
        <f t="shared" si="17"/>
        <v>120.88416666666667</v>
      </c>
      <c r="I463" s="2"/>
      <c r="J463" s="2"/>
    </row>
    <row r="464" spans="1:17" hidden="1" x14ac:dyDescent="0.15">
      <c r="A464" s="5">
        <v>35</v>
      </c>
      <c r="B464" s="13">
        <v>-39</v>
      </c>
      <c r="C464" s="2">
        <f t="shared" si="15"/>
        <v>458.53391666666664</v>
      </c>
      <c r="D464" s="2">
        <f t="shared" si="15"/>
        <v>380.1469166666667</v>
      </c>
      <c r="E464" s="2">
        <f t="shared" si="15"/>
        <v>317.6775833333333</v>
      </c>
      <c r="F464" s="2">
        <f t="shared" si="15"/>
        <v>223.74833333333333</v>
      </c>
      <c r="G464" s="2">
        <f t="shared" ref="G464:H464" si="18">+G433*$M$2</f>
        <v>178.17275000000001</v>
      </c>
      <c r="H464" s="2">
        <f t="shared" si="18"/>
        <v>134.32408333333333</v>
      </c>
      <c r="I464" s="2"/>
      <c r="J464" s="2"/>
    </row>
    <row r="465" spans="1:10" hidden="1" x14ac:dyDescent="0.15">
      <c r="A465" s="5">
        <v>40</v>
      </c>
      <c r="B465" s="13">
        <v>-44</v>
      </c>
      <c r="C465" s="2">
        <f t="shared" si="15"/>
        <v>517.0238333333333</v>
      </c>
      <c r="D465" s="2">
        <f t="shared" si="15"/>
        <v>426.77366666666666</v>
      </c>
      <c r="E465" s="2">
        <f t="shared" si="15"/>
        <v>362.57741666666664</v>
      </c>
      <c r="F465" s="2">
        <f t="shared" si="15"/>
        <v>252.88066666666666</v>
      </c>
      <c r="G465" s="2">
        <f t="shared" ref="G465:H465" si="19">+G434*$M$2</f>
        <v>202.04925</v>
      </c>
      <c r="H465" s="2">
        <f t="shared" si="19"/>
        <v>151.59324999999998</v>
      </c>
      <c r="I465" s="2"/>
      <c r="J465" s="2"/>
    </row>
    <row r="466" spans="1:10" hidden="1" x14ac:dyDescent="0.15">
      <c r="A466" s="5">
        <v>45</v>
      </c>
      <c r="B466" s="13">
        <v>-49</v>
      </c>
      <c r="C466" s="2">
        <f t="shared" si="15"/>
        <v>599.46533333333332</v>
      </c>
      <c r="D466" s="2">
        <f t="shared" si="15"/>
        <v>491.72074999999995</v>
      </c>
      <c r="E466" s="2">
        <f t="shared" si="15"/>
        <v>425.34708333333333</v>
      </c>
      <c r="F466" s="2">
        <f t="shared" si="15"/>
        <v>294.92733333333331</v>
      </c>
      <c r="G466" s="2">
        <f t="shared" ref="G466:H466" si="20">+G435*$M$2</f>
        <v>234.86066666666665</v>
      </c>
      <c r="H466" s="2">
        <f t="shared" si="20"/>
        <v>176.37074999999999</v>
      </c>
      <c r="I466" s="2"/>
      <c r="J466" s="2"/>
    </row>
    <row r="467" spans="1:10" hidden="1" x14ac:dyDescent="0.15">
      <c r="A467" s="5">
        <v>50</v>
      </c>
      <c r="B467" s="13">
        <v>-54</v>
      </c>
      <c r="C467" s="2">
        <f t="shared" si="15"/>
        <v>656.37850000000003</v>
      </c>
      <c r="D467" s="2">
        <f t="shared" si="15"/>
        <v>536.01991666666663</v>
      </c>
      <c r="E467" s="2">
        <f t="shared" si="15"/>
        <v>468.44491666666664</v>
      </c>
      <c r="F467" s="2">
        <f t="shared" si="15"/>
        <v>323.08358333333331</v>
      </c>
      <c r="G467" s="2">
        <f t="shared" ref="G467:H467" si="21">+G436*$M$2</f>
        <v>257.68599999999998</v>
      </c>
      <c r="H467" s="2">
        <f t="shared" si="21"/>
        <v>192.88908333333333</v>
      </c>
      <c r="I467" s="2"/>
      <c r="J467" s="2"/>
    </row>
    <row r="468" spans="1:10" hidden="1" x14ac:dyDescent="0.15">
      <c r="A468" s="5">
        <v>55</v>
      </c>
      <c r="B468" s="13">
        <v>-59</v>
      </c>
      <c r="C468" s="2">
        <f t="shared" si="15"/>
        <v>775.76099999999985</v>
      </c>
      <c r="D468" s="2">
        <f t="shared" si="15"/>
        <v>630.39966666666658</v>
      </c>
      <c r="E468" s="2">
        <f t="shared" si="15"/>
        <v>559.52099999999996</v>
      </c>
      <c r="F468" s="2">
        <f t="shared" si="15"/>
        <v>383.30041666666665</v>
      </c>
      <c r="G468" s="2">
        <f t="shared" ref="G468:H468" si="22">+G437*$M$2</f>
        <v>306.11474999999996</v>
      </c>
      <c r="H468" s="2">
        <f t="shared" si="22"/>
        <v>228.32841666666667</v>
      </c>
      <c r="I468" s="2"/>
      <c r="J468" s="2"/>
    </row>
    <row r="469" spans="1:10" hidden="1" x14ac:dyDescent="0.15">
      <c r="A469" s="5">
        <v>60</v>
      </c>
      <c r="B469" s="8"/>
      <c r="C469" s="2">
        <f t="shared" si="15"/>
        <v>817.88274999999999</v>
      </c>
      <c r="D469" s="2">
        <f t="shared" si="15"/>
        <v>659.98249999999996</v>
      </c>
      <c r="E469" s="2">
        <f t="shared" si="15"/>
        <v>598.03875000000005</v>
      </c>
      <c r="F469" s="2">
        <f t="shared" si="15"/>
        <v>406.20083333333332</v>
      </c>
      <c r="G469" s="2">
        <f t="shared" ref="G469:H469" si="23">+G438*$M$2</f>
        <v>323.60916666666668</v>
      </c>
      <c r="H469" s="2">
        <f t="shared" si="23"/>
        <v>241.69325000000001</v>
      </c>
      <c r="I469" s="2"/>
      <c r="J469" s="2"/>
    </row>
    <row r="470" spans="1:10" hidden="1" x14ac:dyDescent="0.15">
      <c r="A470" s="5">
        <v>61</v>
      </c>
      <c r="B470" s="8"/>
      <c r="C470" s="2">
        <f t="shared" si="15"/>
        <v>920.59675000000004</v>
      </c>
      <c r="D470" s="2">
        <f t="shared" si="15"/>
        <v>743.55024999999989</v>
      </c>
      <c r="E470" s="2">
        <f t="shared" si="15"/>
        <v>672.74666666666667</v>
      </c>
      <c r="F470" s="2">
        <f t="shared" si="15"/>
        <v>457.48275000000001</v>
      </c>
      <c r="G470" s="2">
        <f t="shared" ref="G470:H470" si="24">+G439*$M$2</f>
        <v>364.75483333333335</v>
      </c>
      <c r="H470" s="2">
        <f t="shared" si="24"/>
        <v>272.77774999999997</v>
      </c>
      <c r="I470" s="2"/>
      <c r="J470" s="2"/>
    </row>
    <row r="471" spans="1:10" hidden="1" x14ac:dyDescent="0.15">
      <c r="A471" s="5">
        <v>62</v>
      </c>
      <c r="B471" s="8"/>
      <c r="C471" s="2">
        <f t="shared" si="15"/>
        <v>1024.0615833333334</v>
      </c>
      <c r="D471" s="2">
        <f t="shared" si="15"/>
        <v>826.59241666666662</v>
      </c>
      <c r="E471" s="2">
        <f t="shared" si="15"/>
        <v>748.20541666666668</v>
      </c>
      <c r="F471" s="2">
        <f t="shared" si="15"/>
        <v>508.76466666666664</v>
      </c>
      <c r="G471" s="2">
        <f t="shared" ref="G471:H471" si="25">+G440*$M$2</f>
        <v>405.75033333333329</v>
      </c>
      <c r="H471" s="2">
        <f t="shared" si="25"/>
        <v>303.71208333333334</v>
      </c>
      <c r="I471" s="2"/>
      <c r="J471" s="2"/>
    </row>
    <row r="472" spans="1:10" hidden="1" x14ac:dyDescent="0.15">
      <c r="A472" s="5">
        <v>63</v>
      </c>
      <c r="B472" s="8"/>
      <c r="C472" s="2">
        <f t="shared" si="15"/>
        <v>1126.47525</v>
      </c>
      <c r="D472" s="2">
        <f t="shared" si="15"/>
        <v>909.63458333333335</v>
      </c>
      <c r="E472" s="2">
        <f t="shared" si="15"/>
        <v>823.21366666666665</v>
      </c>
      <c r="F472" s="2">
        <f t="shared" si="15"/>
        <v>560.34691666666663</v>
      </c>
      <c r="G472" s="2">
        <f t="shared" ref="G472:H472" si="26">+G441*$M$2</f>
        <v>446.59566666666666</v>
      </c>
      <c r="H472" s="2">
        <f t="shared" si="26"/>
        <v>334.12083333333334</v>
      </c>
      <c r="I472" s="2"/>
      <c r="J472" s="2"/>
    </row>
    <row r="473" spans="1:10" hidden="1" x14ac:dyDescent="0.15">
      <c r="A473" s="5">
        <v>64</v>
      </c>
      <c r="B473" s="8"/>
      <c r="C473" s="2">
        <f t="shared" si="15"/>
        <v>1229.1892500000001</v>
      </c>
      <c r="D473" s="2">
        <f t="shared" si="15"/>
        <v>993.20233333333329</v>
      </c>
      <c r="E473" s="2">
        <f t="shared" si="15"/>
        <v>898.4471666666667</v>
      </c>
      <c r="F473" s="2">
        <f t="shared" si="15"/>
        <v>611.32849999999996</v>
      </c>
      <c r="G473" s="2">
        <f t="shared" ref="G473:H473" si="27">+G442*$M$2</f>
        <v>487.59116666666665</v>
      </c>
      <c r="H473" s="2">
        <f t="shared" si="27"/>
        <v>364.75483333333335</v>
      </c>
      <c r="I473" s="2"/>
      <c r="J473" s="2"/>
    </row>
    <row r="474" spans="1:10" hidden="1" x14ac:dyDescent="0.15">
      <c r="A474" s="5">
        <v>65</v>
      </c>
      <c r="B474" s="8"/>
      <c r="C474" s="2">
        <f t="shared" si="15"/>
        <v>1234.2949166666667</v>
      </c>
      <c r="D474" s="2">
        <f t="shared" si="15"/>
        <v>993.95316666666656</v>
      </c>
      <c r="E474" s="2">
        <f t="shared" si="15"/>
        <v>907.45716666666669</v>
      </c>
      <c r="F474" s="2">
        <f t="shared" si="15"/>
        <v>614.9325</v>
      </c>
      <c r="G474" s="2">
        <f t="shared" ref="G474:H474" si="28">+G443*$M$2</f>
        <v>490.36924999999997</v>
      </c>
      <c r="H474" s="2">
        <f t="shared" si="28"/>
        <v>366.18141666666668</v>
      </c>
      <c r="I474" s="2"/>
      <c r="J474" s="2"/>
    </row>
    <row r="475" spans="1:10" hidden="1" x14ac:dyDescent="0.15">
      <c r="A475" s="5">
        <v>66</v>
      </c>
      <c r="B475" s="8"/>
      <c r="C475" s="2">
        <f t="shared" si="15"/>
        <v>1239.1753333333334</v>
      </c>
      <c r="D475" s="2">
        <f t="shared" si="15"/>
        <v>995.00433333333319</v>
      </c>
      <c r="E475" s="2">
        <f t="shared" si="15"/>
        <v>915.34091666666666</v>
      </c>
      <c r="F475" s="2">
        <f t="shared" si="15"/>
        <v>618.91191666666668</v>
      </c>
      <c r="G475" s="2">
        <f t="shared" ref="G475:H475" si="29">+G444*$M$2</f>
        <v>492.6968333333333</v>
      </c>
      <c r="H475" s="2">
        <f t="shared" si="29"/>
        <v>366.85716666666661</v>
      </c>
      <c r="I475" s="2"/>
      <c r="J475" s="2"/>
    </row>
    <row r="476" spans="1:10" hidden="1" x14ac:dyDescent="0.15">
      <c r="A476" s="5">
        <v>67</v>
      </c>
      <c r="B476" s="8"/>
      <c r="C476" s="2">
        <f t="shared" si="15"/>
        <v>1377.5539166666665</v>
      </c>
      <c r="D476" s="2">
        <f t="shared" si="15"/>
        <v>1105.6771666666666</v>
      </c>
      <c r="E476" s="2">
        <f t="shared" si="15"/>
        <v>1017.7545833333334</v>
      </c>
      <c r="F476" s="2">
        <f t="shared" si="15"/>
        <v>688.06366666666668</v>
      </c>
      <c r="G476" s="2">
        <f t="shared" ref="G476:H476" si="30">+G445*$M$2</f>
        <v>548.25850000000003</v>
      </c>
      <c r="H476" s="2">
        <f t="shared" si="30"/>
        <v>408.37824999999998</v>
      </c>
      <c r="I476" s="2"/>
      <c r="J476" s="2"/>
    </row>
    <row r="477" spans="1:10" hidden="1" x14ac:dyDescent="0.15">
      <c r="A477" s="5">
        <v>68</v>
      </c>
      <c r="B477" s="8"/>
      <c r="C477" s="2">
        <f t="shared" si="15"/>
        <v>1516.0826666666667</v>
      </c>
      <c r="D477" s="2">
        <f t="shared" si="15"/>
        <v>1217.6264166666665</v>
      </c>
      <c r="E477" s="2">
        <f t="shared" si="15"/>
        <v>1120.0180833333332</v>
      </c>
      <c r="F477" s="2">
        <f t="shared" si="15"/>
        <v>756.68983333333324</v>
      </c>
      <c r="G477" s="2">
        <f t="shared" ref="G477:H477" si="31">+G446*$M$2</f>
        <v>603.29458333333332</v>
      </c>
      <c r="H477" s="2">
        <f t="shared" si="31"/>
        <v>449.82424999999995</v>
      </c>
      <c r="I477" s="2"/>
      <c r="J477" s="2"/>
    </row>
    <row r="478" spans="1:10" hidden="1" x14ac:dyDescent="0.15">
      <c r="A478" s="5">
        <v>69</v>
      </c>
      <c r="B478" s="8"/>
      <c r="C478" s="2">
        <f t="shared" si="15"/>
        <v>1585.0091666666667</v>
      </c>
      <c r="D478" s="2">
        <f t="shared" si="15"/>
        <v>1272.212</v>
      </c>
      <c r="E478" s="2">
        <f t="shared" si="15"/>
        <v>1171.2249166666666</v>
      </c>
      <c r="F478" s="2">
        <f t="shared" si="15"/>
        <v>791.67866666666669</v>
      </c>
      <c r="G478" s="2">
        <f t="shared" ref="G478:H478" si="32">+G447*$M$2</f>
        <v>630.09933333333333</v>
      </c>
      <c r="H478" s="2">
        <f t="shared" si="32"/>
        <v>470.69741666666664</v>
      </c>
      <c r="I478" s="2"/>
      <c r="J478" s="2"/>
    </row>
    <row r="479" spans="1:10" hidden="1" x14ac:dyDescent="0.15">
      <c r="A479" s="5">
        <v>70</v>
      </c>
      <c r="B479" s="8"/>
      <c r="C479" s="2">
        <f t="shared" si="15"/>
        <v>1596.2716666666668</v>
      </c>
      <c r="D479" s="2">
        <f t="shared" si="15"/>
        <v>1275.1402499999999</v>
      </c>
      <c r="E479" s="2">
        <f t="shared" si="15"/>
        <v>1191.1970833333332</v>
      </c>
      <c r="F479" s="2">
        <f t="shared" si="15"/>
        <v>800.16308333333325</v>
      </c>
      <c r="G479" s="2">
        <f t="shared" ref="G479:H479" si="33">+G448*$M$2</f>
        <v>637.00699999999995</v>
      </c>
      <c r="H479" s="2">
        <f t="shared" si="33"/>
        <v>473.10008333333326</v>
      </c>
      <c r="I479" s="2"/>
      <c r="J479" s="2"/>
    </row>
    <row r="480" spans="1:10" hidden="1" x14ac:dyDescent="0.15">
      <c r="A480" s="5">
        <v>71</v>
      </c>
      <c r="B480" s="8"/>
      <c r="C480" s="2">
        <f t="shared" si="15"/>
        <v>1796.4438333333333</v>
      </c>
      <c r="D480" s="2">
        <f t="shared" si="15"/>
        <v>1434.8425</v>
      </c>
      <c r="E480" s="2">
        <f t="shared" si="15"/>
        <v>1340.1624166666666</v>
      </c>
      <c r="F480" s="2">
        <f t="shared" si="15"/>
        <v>900.39933333333329</v>
      </c>
      <c r="G480" s="2">
        <f t="shared" ref="G480:H480" si="34">+G449*$M$2</f>
        <v>716.82058333333327</v>
      </c>
      <c r="H480" s="2">
        <f t="shared" si="34"/>
        <v>532.49099999999999</v>
      </c>
      <c r="I480" s="2"/>
      <c r="J480" s="2"/>
    </row>
    <row r="481" spans="1:10" hidden="1" x14ac:dyDescent="0.15">
      <c r="A481" s="5">
        <v>72</v>
      </c>
      <c r="B481" s="8"/>
      <c r="C481" s="2">
        <f t="shared" si="15"/>
        <v>1996.3907499999998</v>
      </c>
      <c r="D481" s="2">
        <f t="shared" si="15"/>
        <v>1594.77</v>
      </c>
      <c r="E481" s="2">
        <f t="shared" si="15"/>
        <v>1490.2539999999999</v>
      </c>
      <c r="F481" s="2">
        <f t="shared" si="15"/>
        <v>1000.8608333333333</v>
      </c>
      <c r="G481" s="2">
        <f t="shared" ref="G481:H481" si="35">+G450*$M$2</f>
        <v>796.70925</v>
      </c>
      <c r="H481" s="2">
        <f t="shared" si="35"/>
        <v>592.33241666666663</v>
      </c>
      <c r="I481" s="2"/>
      <c r="J481" s="2"/>
    </row>
    <row r="482" spans="1:10" hidden="1" x14ac:dyDescent="0.15">
      <c r="A482" s="5">
        <v>73</v>
      </c>
      <c r="B482" s="8"/>
      <c r="C482" s="2">
        <f t="shared" si="15"/>
        <v>2196.7130833333335</v>
      </c>
      <c r="D482" s="2">
        <f t="shared" si="15"/>
        <v>1755.82375</v>
      </c>
      <c r="E482" s="2">
        <f t="shared" si="15"/>
        <v>1639.5196666666666</v>
      </c>
      <c r="F482" s="2">
        <f t="shared" si="15"/>
        <v>1101.3974166666667</v>
      </c>
      <c r="G482" s="2">
        <f t="shared" ref="G482:H482" si="36">+G451*$M$2</f>
        <v>877.04841666666675</v>
      </c>
      <c r="H482" s="2">
        <f t="shared" si="36"/>
        <v>651.72333333333336</v>
      </c>
      <c r="I482" s="2"/>
      <c r="J482" s="2"/>
    </row>
    <row r="483" spans="1:10" hidden="1" x14ac:dyDescent="0.15">
      <c r="A483" s="5">
        <v>74</v>
      </c>
      <c r="B483" s="8"/>
      <c r="C483" s="2">
        <f t="shared" si="15"/>
        <v>2396.735083333333</v>
      </c>
      <c r="D483" s="2">
        <f t="shared" si="15"/>
        <v>1915.3758333333333</v>
      </c>
      <c r="E483" s="2">
        <f t="shared" si="15"/>
        <v>1789.3109166666666</v>
      </c>
      <c r="F483" s="2">
        <f t="shared" si="15"/>
        <v>1201.7838333333334</v>
      </c>
      <c r="G483" s="2">
        <f t="shared" ref="G483:H483" si="37">+G452*$M$2</f>
        <v>957.01216666666664</v>
      </c>
      <c r="H483" s="2">
        <f t="shared" si="37"/>
        <v>711.48966666666661</v>
      </c>
      <c r="I483" s="2"/>
      <c r="J483" s="2"/>
    </row>
    <row r="484" spans="1:10" hidden="1" x14ac:dyDescent="0.15">
      <c r="A484" s="5">
        <v>75</v>
      </c>
      <c r="B484" s="8" t="s">
        <v>3</v>
      </c>
      <c r="C484" s="2">
        <f t="shared" si="15"/>
        <v>2618.1558333333332</v>
      </c>
      <c r="D484" s="2">
        <f t="shared" si="15"/>
        <v>2087.8422500000001</v>
      </c>
      <c r="E484" s="2">
        <f t="shared" si="15"/>
        <v>1962.15275</v>
      </c>
      <c r="F484" s="2">
        <f t="shared" si="15"/>
        <v>1314.8593333333333</v>
      </c>
      <c r="G484" s="2">
        <f t="shared" ref="G484:H484" si="38">+G453*$M$2</f>
        <v>1047.1872499999999</v>
      </c>
      <c r="H484" s="2">
        <f t="shared" si="38"/>
        <v>777.63808333333327</v>
      </c>
      <c r="I484" s="2"/>
      <c r="J484" s="2"/>
    </row>
    <row r="485" spans="1:10" hidden="1" x14ac:dyDescent="0.15">
      <c r="A485" s="5">
        <v>1</v>
      </c>
      <c r="B485" s="8" t="s">
        <v>4</v>
      </c>
      <c r="C485" s="2">
        <f t="shared" si="15"/>
        <v>147.23841666666667</v>
      </c>
      <c r="D485" s="2">
        <f t="shared" si="15"/>
        <v>132.59716666666665</v>
      </c>
      <c r="E485" s="2">
        <f t="shared" si="15"/>
        <v>78.387</v>
      </c>
      <c r="F485" s="2">
        <f t="shared" si="15"/>
        <v>63.370333333333335</v>
      </c>
      <c r="G485" s="2">
        <f t="shared" ref="G485:H485" si="39">+G454*$M$2</f>
        <v>50.455999999999996</v>
      </c>
      <c r="H485" s="2">
        <f t="shared" si="39"/>
        <v>37.316416666666669</v>
      </c>
      <c r="I485" s="2"/>
      <c r="J485" s="2"/>
    </row>
    <row r="486" spans="1:10" hidden="1" x14ac:dyDescent="0.15">
      <c r="A486" s="5">
        <v>2</v>
      </c>
      <c r="B486" s="8" t="s">
        <v>1</v>
      </c>
      <c r="C486" s="2">
        <f t="shared" si="15"/>
        <v>241.69325000000001</v>
      </c>
      <c r="D486" s="2">
        <f t="shared" si="15"/>
        <v>223.67325</v>
      </c>
      <c r="E486" s="2">
        <f t="shared" si="15"/>
        <v>116.52933333333334</v>
      </c>
      <c r="F486" s="2">
        <f t="shared" si="15"/>
        <v>99.260166666666677</v>
      </c>
      <c r="G486" s="2">
        <f t="shared" ref="G486:H486" si="40">+G455*$M$2</f>
        <v>79.062749999999994</v>
      </c>
      <c r="H486" s="2">
        <f t="shared" si="40"/>
        <v>58.564999999999998</v>
      </c>
      <c r="I486" s="2"/>
      <c r="J486" s="2"/>
    </row>
    <row r="487" spans="1:10" hidden="1" x14ac:dyDescent="0.15">
      <c r="A487" s="5">
        <v>3</v>
      </c>
      <c r="B487" s="8" t="s">
        <v>5</v>
      </c>
      <c r="C487" s="2">
        <f t="shared" si="15"/>
        <v>353.71758333333332</v>
      </c>
      <c r="D487" s="2">
        <f t="shared" si="15"/>
        <v>327.5885833333333</v>
      </c>
      <c r="E487" s="2">
        <f t="shared" si="15"/>
        <v>167.28566666666666</v>
      </c>
      <c r="F487" s="2">
        <f t="shared" si="15"/>
        <v>144.16</v>
      </c>
      <c r="G487" s="2">
        <f t="shared" ref="G487:H487" si="41">+G456*$M$2</f>
        <v>114.80241666666666</v>
      </c>
      <c r="H487" s="2">
        <f t="shared" si="41"/>
        <v>84.618916666666664</v>
      </c>
      <c r="I487" s="2"/>
      <c r="J487" s="2"/>
    </row>
    <row r="488" spans="1:10" ht="14" hidden="1" thickBot="1" x14ac:dyDescent="0.2"/>
    <row r="489" spans="1:10" ht="18" hidden="1" x14ac:dyDescent="0.2">
      <c r="A489" s="449" t="s">
        <v>66</v>
      </c>
      <c r="B489" s="450"/>
      <c r="C489" s="450"/>
      <c r="D489" s="450"/>
      <c r="E489" s="450"/>
      <c r="F489" s="450"/>
      <c r="G489" s="451"/>
    </row>
    <row r="490" spans="1:10" ht="18" hidden="1" x14ac:dyDescent="0.2">
      <c r="A490" s="452" t="s">
        <v>67</v>
      </c>
      <c r="B490" s="453"/>
      <c r="C490" s="453"/>
      <c r="D490" s="453"/>
      <c r="E490" s="453"/>
      <c r="F490" s="453"/>
      <c r="G490" s="454"/>
    </row>
    <row r="491" spans="1:10" hidden="1" x14ac:dyDescent="0.15">
      <c r="A491" s="446" t="s">
        <v>0</v>
      </c>
      <c r="B491" s="447"/>
      <c r="C491" s="447"/>
      <c r="D491" s="447"/>
      <c r="E491" s="447"/>
      <c r="F491" s="447"/>
      <c r="G491" s="448"/>
    </row>
    <row r="492" spans="1:10" hidden="1" x14ac:dyDescent="0.15">
      <c r="A492" s="16" t="s">
        <v>2</v>
      </c>
      <c r="B492" s="17" t="s">
        <v>2</v>
      </c>
      <c r="C492" s="18" t="s">
        <v>37</v>
      </c>
      <c r="D492" s="18" t="s">
        <v>38</v>
      </c>
      <c r="E492" s="18" t="s">
        <v>39</v>
      </c>
      <c r="F492" s="18" t="s">
        <v>40</v>
      </c>
      <c r="G492" s="22" t="s">
        <v>41</v>
      </c>
    </row>
    <row r="493" spans="1:10" hidden="1" x14ac:dyDescent="0.15">
      <c r="A493" s="16">
        <v>18</v>
      </c>
      <c r="B493" s="17"/>
      <c r="C493" s="167">
        <f>+C6*$M$3</f>
        <v>1035.1500000000001</v>
      </c>
      <c r="D493" s="167">
        <f t="shared" ref="D493:I493" si="42">+D6*$M$3</f>
        <v>885.28499999999997</v>
      </c>
      <c r="E493" s="167">
        <f t="shared" si="42"/>
        <v>648.38499999999999</v>
      </c>
      <c r="F493" s="167">
        <f t="shared" si="42"/>
        <v>447.02000000000004</v>
      </c>
      <c r="G493" s="167">
        <f t="shared" si="42"/>
        <v>242.565</v>
      </c>
      <c r="H493" s="167">
        <f t="shared" si="42"/>
        <v>143.17000000000002</v>
      </c>
      <c r="I493" s="167">
        <f t="shared" si="42"/>
        <v>82.4</v>
      </c>
    </row>
    <row r="494" spans="1:10" hidden="1" x14ac:dyDescent="0.15">
      <c r="A494" s="16">
        <v>19</v>
      </c>
      <c r="B494" s="17"/>
      <c r="C494" s="167">
        <f t="shared" ref="C494:I494" si="43">+C7*$M$3</f>
        <v>1052.145</v>
      </c>
      <c r="D494" s="167">
        <f t="shared" si="43"/>
        <v>885.28499999999997</v>
      </c>
      <c r="E494" s="167">
        <f t="shared" si="43"/>
        <v>648.38499999999999</v>
      </c>
      <c r="F494" s="167">
        <f t="shared" si="43"/>
        <v>447.53500000000003</v>
      </c>
      <c r="G494" s="167">
        <f t="shared" si="43"/>
        <v>245.14000000000001</v>
      </c>
      <c r="H494" s="167">
        <f t="shared" si="43"/>
        <v>145.22999999999999</v>
      </c>
      <c r="I494" s="167">
        <f t="shared" si="43"/>
        <v>83.945000000000007</v>
      </c>
    </row>
    <row r="495" spans="1:10" hidden="1" x14ac:dyDescent="0.15">
      <c r="A495" s="16">
        <v>20</v>
      </c>
      <c r="B495" s="17"/>
      <c r="C495" s="167">
        <f t="shared" ref="C495:I495" si="44">+C8*$M$3</f>
        <v>1070.6849999999999</v>
      </c>
      <c r="D495" s="167">
        <f t="shared" si="44"/>
        <v>885.28499999999997</v>
      </c>
      <c r="E495" s="167">
        <f t="shared" si="44"/>
        <v>648.38499999999999</v>
      </c>
      <c r="F495" s="167">
        <f t="shared" si="44"/>
        <v>448.565</v>
      </c>
      <c r="G495" s="167">
        <f t="shared" si="44"/>
        <v>247.715</v>
      </c>
      <c r="H495" s="167">
        <f t="shared" si="44"/>
        <v>147.29</v>
      </c>
      <c r="I495" s="167">
        <f t="shared" si="44"/>
        <v>86.004999999999995</v>
      </c>
    </row>
    <row r="496" spans="1:10" hidden="1" x14ac:dyDescent="0.15">
      <c r="A496" s="16">
        <v>21</v>
      </c>
      <c r="B496" s="17"/>
      <c r="C496" s="167">
        <f t="shared" ref="C496:I496" si="45">+C9*$M$3</f>
        <v>1090.77</v>
      </c>
      <c r="D496" s="167">
        <f t="shared" si="45"/>
        <v>885.28499999999997</v>
      </c>
      <c r="E496" s="167">
        <f t="shared" si="45"/>
        <v>649.41499999999996</v>
      </c>
      <c r="F496" s="167">
        <f t="shared" si="45"/>
        <v>451.65500000000003</v>
      </c>
      <c r="G496" s="167">
        <f t="shared" si="45"/>
        <v>250.80500000000001</v>
      </c>
      <c r="H496" s="167">
        <f t="shared" si="45"/>
        <v>150.38</v>
      </c>
      <c r="I496" s="167">
        <f t="shared" si="45"/>
        <v>88.58</v>
      </c>
    </row>
    <row r="497" spans="1:9" hidden="1" x14ac:dyDescent="0.15">
      <c r="A497" s="16">
        <v>22</v>
      </c>
      <c r="B497" s="17"/>
      <c r="C497" s="167">
        <f t="shared" ref="C497:I497" si="46">+C10*$M$3</f>
        <v>1108.28</v>
      </c>
      <c r="D497" s="167">
        <f t="shared" si="46"/>
        <v>885.28499999999997</v>
      </c>
      <c r="E497" s="167">
        <f t="shared" si="46"/>
        <v>650.96</v>
      </c>
      <c r="F497" s="167">
        <f t="shared" si="46"/>
        <v>455.26</v>
      </c>
      <c r="G497" s="167">
        <f t="shared" si="46"/>
        <v>254.41</v>
      </c>
      <c r="H497" s="167">
        <f t="shared" si="46"/>
        <v>153.47</v>
      </c>
      <c r="I497" s="167">
        <f t="shared" si="46"/>
        <v>90.64</v>
      </c>
    </row>
    <row r="498" spans="1:9" hidden="1" x14ac:dyDescent="0.15">
      <c r="A498" s="16">
        <v>23</v>
      </c>
      <c r="B498" s="17"/>
      <c r="C498" s="167">
        <f t="shared" ref="C498:I498" si="47">+C11*$M$3</f>
        <v>1126.82</v>
      </c>
      <c r="D498" s="167">
        <f t="shared" si="47"/>
        <v>887.34500000000003</v>
      </c>
      <c r="E498" s="167">
        <f t="shared" si="47"/>
        <v>655.08000000000004</v>
      </c>
      <c r="F498" s="167">
        <f t="shared" si="47"/>
        <v>459.89500000000004</v>
      </c>
      <c r="G498" s="167">
        <f t="shared" si="47"/>
        <v>258.53000000000003</v>
      </c>
      <c r="H498" s="167">
        <f t="shared" si="47"/>
        <v>157.07500000000002</v>
      </c>
      <c r="I498" s="167">
        <f t="shared" si="47"/>
        <v>93.215000000000003</v>
      </c>
    </row>
    <row r="499" spans="1:9" hidden="1" x14ac:dyDescent="0.15">
      <c r="A499" s="16">
        <v>24</v>
      </c>
      <c r="B499" s="17"/>
      <c r="C499" s="167">
        <f t="shared" ref="C499:I499" si="48">+C12*$M$3</f>
        <v>1129.9100000000001</v>
      </c>
      <c r="D499" s="167">
        <f t="shared" si="48"/>
        <v>891.46500000000003</v>
      </c>
      <c r="E499" s="167">
        <f t="shared" si="48"/>
        <v>660.745</v>
      </c>
      <c r="F499" s="167">
        <f t="shared" si="48"/>
        <v>465.56</v>
      </c>
      <c r="G499" s="167">
        <f t="shared" si="48"/>
        <v>263.68</v>
      </c>
      <c r="H499" s="167">
        <f t="shared" si="48"/>
        <v>160.68</v>
      </c>
      <c r="I499" s="167">
        <f t="shared" si="48"/>
        <v>96.305000000000007</v>
      </c>
    </row>
    <row r="500" spans="1:9" hidden="1" x14ac:dyDescent="0.15">
      <c r="A500" s="16">
        <v>25</v>
      </c>
      <c r="B500" s="17"/>
      <c r="C500" s="167">
        <f t="shared" ref="C500:I500" si="49">+C13*$M$3</f>
        <v>1135.06</v>
      </c>
      <c r="D500" s="167">
        <f t="shared" si="49"/>
        <v>898.16</v>
      </c>
      <c r="E500" s="167">
        <f t="shared" si="49"/>
        <v>667.95500000000004</v>
      </c>
      <c r="F500" s="167">
        <f t="shared" si="49"/>
        <v>472.77000000000004</v>
      </c>
      <c r="G500" s="167">
        <f t="shared" si="49"/>
        <v>269.34500000000003</v>
      </c>
      <c r="H500" s="167">
        <f t="shared" si="49"/>
        <v>165.315</v>
      </c>
      <c r="I500" s="167">
        <f t="shared" si="49"/>
        <v>99.91</v>
      </c>
    </row>
    <row r="501" spans="1:9" hidden="1" x14ac:dyDescent="0.15">
      <c r="A501" s="16">
        <v>26</v>
      </c>
      <c r="B501" s="17"/>
      <c r="C501" s="167">
        <f t="shared" ref="C501:I501" si="50">+C14*$M$3</f>
        <v>1143.3</v>
      </c>
      <c r="D501" s="167">
        <f t="shared" si="50"/>
        <v>906.91500000000008</v>
      </c>
      <c r="E501" s="167">
        <f t="shared" si="50"/>
        <v>677.22500000000002</v>
      </c>
      <c r="F501" s="167">
        <f t="shared" si="50"/>
        <v>481.01</v>
      </c>
      <c r="G501" s="167">
        <f t="shared" si="50"/>
        <v>275.52500000000003</v>
      </c>
      <c r="H501" s="167">
        <f t="shared" si="50"/>
        <v>169.95000000000002</v>
      </c>
      <c r="I501" s="167">
        <f t="shared" si="50"/>
        <v>103</v>
      </c>
    </row>
    <row r="502" spans="1:9" hidden="1" x14ac:dyDescent="0.15">
      <c r="A502" s="16">
        <v>27</v>
      </c>
      <c r="B502" s="17"/>
      <c r="C502" s="167">
        <f t="shared" ref="C502:I502" si="51">+C15*$M$3</f>
        <v>1154.6300000000001</v>
      </c>
      <c r="D502" s="167">
        <f t="shared" si="51"/>
        <v>918.245</v>
      </c>
      <c r="E502" s="167">
        <f t="shared" si="51"/>
        <v>688.04</v>
      </c>
      <c r="F502" s="167">
        <f t="shared" si="51"/>
        <v>490.79500000000002</v>
      </c>
      <c r="G502" s="167">
        <f t="shared" si="51"/>
        <v>282.73500000000001</v>
      </c>
      <c r="H502" s="167">
        <f t="shared" si="51"/>
        <v>175.61500000000001</v>
      </c>
      <c r="I502" s="167">
        <f t="shared" si="51"/>
        <v>106.605</v>
      </c>
    </row>
    <row r="503" spans="1:9" hidden="1" x14ac:dyDescent="0.15">
      <c r="A503" s="16">
        <v>28</v>
      </c>
      <c r="B503" s="17"/>
      <c r="C503" s="167">
        <f t="shared" ref="C503:I503" si="52">+C16*$M$3</f>
        <v>1168.5350000000001</v>
      </c>
      <c r="D503" s="167">
        <f t="shared" si="52"/>
        <v>931.63499999999999</v>
      </c>
      <c r="E503" s="167">
        <f t="shared" si="52"/>
        <v>700.4</v>
      </c>
      <c r="F503" s="167">
        <f t="shared" si="52"/>
        <v>501.09500000000003</v>
      </c>
      <c r="G503" s="167">
        <f t="shared" si="52"/>
        <v>290.97500000000002</v>
      </c>
      <c r="H503" s="167">
        <f t="shared" si="52"/>
        <v>181.28</v>
      </c>
      <c r="I503" s="167">
        <f t="shared" si="52"/>
        <v>111.24000000000001</v>
      </c>
    </row>
    <row r="504" spans="1:9" hidden="1" x14ac:dyDescent="0.15">
      <c r="A504" s="16">
        <v>29</v>
      </c>
      <c r="B504" s="17"/>
      <c r="C504" s="167">
        <f t="shared" ref="C504:I504" si="53">+C17*$M$3</f>
        <v>1186.0450000000001</v>
      </c>
      <c r="D504" s="167">
        <f t="shared" si="53"/>
        <v>947.6</v>
      </c>
      <c r="E504" s="167">
        <f t="shared" si="53"/>
        <v>714.30500000000006</v>
      </c>
      <c r="F504" s="167">
        <f t="shared" si="53"/>
        <v>513.97</v>
      </c>
      <c r="G504" s="167">
        <f t="shared" si="53"/>
        <v>299.73</v>
      </c>
      <c r="H504" s="167">
        <f t="shared" si="53"/>
        <v>187.97499999999999</v>
      </c>
      <c r="I504" s="167">
        <f t="shared" si="53"/>
        <v>115.875</v>
      </c>
    </row>
    <row r="505" spans="1:9" hidden="1" x14ac:dyDescent="0.15">
      <c r="A505" s="16">
        <v>30</v>
      </c>
      <c r="B505" s="17"/>
      <c r="C505" s="167">
        <f t="shared" ref="C505:I505" si="54">+C18*$M$3</f>
        <v>1206.1300000000001</v>
      </c>
      <c r="D505" s="167">
        <f t="shared" si="54"/>
        <v>966.65499999999997</v>
      </c>
      <c r="E505" s="167">
        <f t="shared" si="54"/>
        <v>731.30000000000007</v>
      </c>
      <c r="F505" s="167">
        <f t="shared" si="54"/>
        <v>527.36</v>
      </c>
      <c r="G505" s="167">
        <f t="shared" si="54"/>
        <v>309.51499999999999</v>
      </c>
      <c r="H505" s="167">
        <f t="shared" si="54"/>
        <v>194.67000000000002</v>
      </c>
      <c r="I505" s="167">
        <f t="shared" si="54"/>
        <v>121.02500000000001</v>
      </c>
    </row>
    <row r="506" spans="1:9" hidden="1" x14ac:dyDescent="0.15">
      <c r="A506" s="16">
        <v>31</v>
      </c>
      <c r="B506" s="17"/>
      <c r="C506" s="167">
        <f t="shared" ref="C506:I506" si="55">+C19*$M$3</f>
        <v>1229.82</v>
      </c>
      <c r="D506" s="167">
        <f t="shared" si="55"/>
        <v>988.28500000000008</v>
      </c>
      <c r="E506" s="167">
        <f t="shared" si="55"/>
        <v>749.32500000000005</v>
      </c>
      <c r="F506" s="167">
        <f t="shared" si="55"/>
        <v>542.81000000000006</v>
      </c>
      <c r="G506" s="167">
        <f t="shared" si="55"/>
        <v>320.33</v>
      </c>
      <c r="H506" s="167">
        <f t="shared" si="55"/>
        <v>202.39500000000001</v>
      </c>
      <c r="I506" s="167">
        <f t="shared" si="55"/>
        <v>126.69</v>
      </c>
    </row>
    <row r="507" spans="1:9" hidden="1" x14ac:dyDescent="0.15">
      <c r="A507" s="16">
        <v>32</v>
      </c>
      <c r="B507" s="17"/>
      <c r="C507" s="167">
        <f t="shared" ref="C507:I507" si="56">+C20*$M$3</f>
        <v>1257.115</v>
      </c>
      <c r="D507" s="167">
        <f t="shared" si="56"/>
        <v>1012.49</v>
      </c>
      <c r="E507" s="167">
        <f t="shared" si="56"/>
        <v>769.92500000000007</v>
      </c>
      <c r="F507" s="167">
        <f t="shared" si="56"/>
        <v>559.29</v>
      </c>
      <c r="G507" s="167">
        <f t="shared" si="56"/>
        <v>332.17500000000001</v>
      </c>
      <c r="H507" s="167">
        <f t="shared" si="56"/>
        <v>211.15</v>
      </c>
      <c r="I507" s="167">
        <f t="shared" si="56"/>
        <v>132.87</v>
      </c>
    </row>
    <row r="508" spans="1:9" hidden="1" x14ac:dyDescent="0.15">
      <c r="A508" s="16">
        <v>33</v>
      </c>
      <c r="B508" s="17"/>
      <c r="C508" s="167">
        <f t="shared" ref="C508:I508" si="57">+C21*$M$3</f>
        <v>1288.0150000000001</v>
      </c>
      <c r="D508" s="167">
        <f t="shared" si="57"/>
        <v>1039.7850000000001</v>
      </c>
      <c r="E508" s="167">
        <f t="shared" si="57"/>
        <v>793.1</v>
      </c>
      <c r="F508" s="167">
        <f t="shared" si="57"/>
        <v>578.34500000000003</v>
      </c>
      <c r="G508" s="167">
        <f t="shared" si="57"/>
        <v>344.53500000000003</v>
      </c>
      <c r="H508" s="167">
        <f t="shared" si="57"/>
        <v>220.42000000000002</v>
      </c>
      <c r="I508" s="167">
        <f t="shared" si="57"/>
        <v>139.05000000000001</v>
      </c>
    </row>
    <row r="509" spans="1:9" hidden="1" x14ac:dyDescent="0.15">
      <c r="A509" s="16">
        <v>34</v>
      </c>
      <c r="B509" s="17"/>
      <c r="C509" s="167">
        <f t="shared" ref="C509:I509" si="58">+C22*$M$3</f>
        <v>1322.0050000000001</v>
      </c>
      <c r="D509" s="167">
        <f t="shared" si="58"/>
        <v>1069.655</v>
      </c>
      <c r="E509" s="167">
        <f t="shared" si="58"/>
        <v>818.85</v>
      </c>
      <c r="F509" s="167">
        <f t="shared" si="58"/>
        <v>598.94500000000005</v>
      </c>
      <c r="G509" s="167">
        <f t="shared" si="58"/>
        <v>358.95499999999998</v>
      </c>
      <c r="H509" s="167">
        <f t="shared" si="58"/>
        <v>230.20500000000001</v>
      </c>
      <c r="I509" s="167">
        <f t="shared" si="58"/>
        <v>146.77500000000001</v>
      </c>
    </row>
    <row r="510" spans="1:9" hidden="1" x14ac:dyDescent="0.15">
      <c r="A510" s="16">
        <v>35</v>
      </c>
      <c r="B510" s="17"/>
      <c r="C510" s="167">
        <f t="shared" ref="C510:I510" si="59">+C23*$M$3</f>
        <v>1360.115</v>
      </c>
      <c r="D510" s="167">
        <f t="shared" si="59"/>
        <v>1103.1300000000001</v>
      </c>
      <c r="E510" s="167">
        <f t="shared" si="59"/>
        <v>847.17500000000007</v>
      </c>
      <c r="F510" s="167">
        <f t="shared" si="59"/>
        <v>621.60500000000002</v>
      </c>
      <c r="G510" s="167">
        <f t="shared" si="59"/>
        <v>373.89</v>
      </c>
      <c r="H510" s="167">
        <f t="shared" si="59"/>
        <v>241.535</v>
      </c>
      <c r="I510" s="167">
        <f t="shared" si="59"/>
        <v>154.5</v>
      </c>
    </row>
    <row r="511" spans="1:9" hidden="1" x14ac:dyDescent="0.15">
      <c r="A511" s="16">
        <v>36</v>
      </c>
      <c r="B511" s="17"/>
      <c r="C511" s="167">
        <f t="shared" ref="C511:I511" si="60">+C24*$M$3</f>
        <v>1402.345</v>
      </c>
      <c r="D511" s="167">
        <f t="shared" si="60"/>
        <v>1140.21</v>
      </c>
      <c r="E511" s="167">
        <f t="shared" si="60"/>
        <v>878.07500000000005</v>
      </c>
      <c r="F511" s="167">
        <f t="shared" si="60"/>
        <v>645.81000000000006</v>
      </c>
      <c r="G511" s="167">
        <f t="shared" si="60"/>
        <v>390.88499999999999</v>
      </c>
      <c r="H511" s="167">
        <f t="shared" si="60"/>
        <v>253.38</v>
      </c>
      <c r="I511" s="167">
        <f t="shared" si="60"/>
        <v>163.255</v>
      </c>
    </row>
    <row r="512" spans="1:9" hidden="1" x14ac:dyDescent="0.15">
      <c r="A512" s="16">
        <v>37</v>
      </c>
      <c r="B512" s="17"/>
      <c r="C512" s="167">
        <f t="shared" ref="C512:I512" si="61">+C25*$M$3</f>
        <v>1448.18</v>
      </c>
      <c r="D512" s="167">
        <f t="shared" si="61"/>
        <v>1180.3800000000001</v>
      </c>
      <c r="E512" s="167">
        <f t="shared" si="61"/>
        <v>911.03499999999997</v>
      </c>
      <c r="F512" s="167">
        <f t="shared" si="61"/>
        <v>673.10500000000002</v>
      </c>
      <c r="G512" s="167">
        <f t="shared" si="61"/>
        <v>409.42500000000001</v>
      </c>
      <c r="H512" s="167">
        <f t="shared" si="61"/>
        <v>266.255</v>
      </c>
      <c r="I512" s="167">
        <f t="shared" si="61"/>
        <v>172.01</v>
      </c>
    </row>
    <row r="513" spans="1:9" hidden="1" x14ac:dyDescent="0.15">
      <c r="A513" s="16">
        <v>38</v>
      </c>
      <c r="B513" s="17"/>
      <c r="C513" s="167">
        <f t="shared" ref="C513:I513" si="62">+C26*$M$3</f>
        <v>1498.65</v>
      </c>
      <c r="D513" s="167">
        <f t="shared" si="62"/>
        <v>1224.67</v>
      </c>
      <c r="E513" s="167">
        <f t="shared" si="62"/>
        <v>947.6</v>
      </c>
      <c r="F513" s="167">
        <f t="shared" si="62"/>
        <v>701.94500000000005</v>
      </c>
      <c r="G513" s="167">
        <f t="shared" si="62"/>
        <v>428.995</v>
      </c>
      <c r="H513" s="167">
        <f t="shared" si="62"/>
        <v>280.16000000000003</v>
      </c>
      <c r="I513" s="167">
        <f t="shared" si="62"/>
        <v>182.31</v>
      </c>
    </row>
    <row r="514" spans="1:9" hidden="1" x14ac:dyDescent="0.15">
      <c r="A514" s="16">
        <v>39</v>
      </c>
      <c r="B514" s="17"/>
      <c r="C514" s="167">
        <f t="shared" ref="C514:I514" si="63">+C27*$M$3</f>
        <v>1553.7550000000001</v>
      </c>
      <c r="D514" s="167">
        <f t="shared" si="63"/>
        <v>1272.5650000000001</v>
      </c>
      <c r="E514" s="167">
        <f t="shared" si="63"/>
        <v>988.28500000000008</v>
      </c>
      <c r="F514" s="167">
        <f t="shared" si="63"/>
        <v>733.875</v>
      </c>
      <c r="G514" s="167">
        <f t="shared" si="63"/>
        <v>450.625</v>
      </c>
      <c r="H514" s="167">
        <f t="shared" si="63"/>
        <v>295.61</v>
      </c>
      <c r="I514" s="167">
        <f t="shared" si="63"/>
        <v>193.125</v>
      </c>
    </row>
    <row r="515" spans="1:9" hidden="1" x14ac:dyDescent="0.15">
      <c r="A515" s="16">
        <v>40</v>
      </c>
      <c r="B515" s="17"/>
      <c r="C515" s="167">
        <f t="shared" ref="C515:I515" si="64">+C28*$M$3</f>
        <v>1597.53</v>
      </c>
      <c r="D515" s="167">
        <f t="shared" si="64"/>
        <v>1324.58</v>
      </c>
      <c r="E515" s="167">
        <f t="shared" si="64"/>
        <v>1031.5450000000001</v>
      </c>
      <c r="F515" s="167">
        <f t="shared" si="64"/>
        <v>768.38</v>
      </c>
      <c r="G515" s="167">
        <f t="shared" si="64"/>
        <v>473.8</v>
      </c>
      <c r="H515" s="167">
        <f t="shared" si="64"/>
        <v>312.09000000000003</v>
      </c>
      <c r="I515" s="167">
        <f t="shared" si="64"/>
        <v>205.48500000000001</v>
      </c>
    </row>
    <row r="516" spans="1:9" hidden="1" x14ac:dyDescent="0.15">
      <c r="A516" s="16">
        <v>41</v>
      </c>
      <c r="B516" s="17"/>
      <c r="C516" s="167">
        <f t="shared" ref="C516:I516" si="65">+C29*$M$3</f>
        <v>1633.0650000000001</v>
      </c>
      <c r="D516" s="167">
        <f t="shared" si="65"/>
        <v>1380.7150000000001</v>
      </c>
      <c r="E516" s="167">
        <f t="shared" si="65"/>
        <v>1077.895</v>
      </c>
      <c r="F516" s="167">
        <f t="shared" si="65"/>
        <v>805.46</v>
      </c>
      <c r="G516" s="167">
        <f t="shared" si="65"/>
        <v>498.52000000000004</v>
      </c>
      <c r="H516" s="167">
        <f t="shared" si="65"/>
        <v>330.11500000000001</v>
      </c>
      <c r="I516" s="167">
        <f t="shared" si="65"/>
        <v>218.875</v>
      </c>
    </row>
    <row r="517" spans="1:9" hidden="1" x14ac:dyDescent="0.15">
      <c r="A517" s="16">
        <v>42</v>
      </c>
      <c r="B517" s="17"/>
      <c r="C517" s="167">
        <f t="shared" ref="C517:I517" si="66">+C30*$M$3</f>
        <v>1671.69</v>
      </c>
      <c r="D517" s="167">
        <f t="shared" si="66"/>
        <v>1442.5150000000001</v>
      </c>
      <c r="E517" s="167">
        <f t="shared" si="66"/>
        <v>1128.8800000000001</v>
      </c>
      <c r="F517" s="167">
        <f t="shared" si="66"/>
        <v>846.66</v>
      </c>
      <c r="G517" s="167">
        <f t="shared" si="66"/>
        <v>526.33000000000004</v>
      </c>
      <c r="H517" s="167">
        <f t="shared" si="66"/>
        <v>349.685</v>
      </c>
      <c r="I517" s="167">
        <f t="shared" si="66"/>
        <v>232.78</v>
      </c>
    </row>
    <row r="518" spans="1:9" hidden="1" x14ac:dyDescent="0.15">
      <c r="A518" s="16">
        <v>43</v>
      </c>
      <c r="B518" s="17"/>
      <c r="C518" s="167">
        <f t="shared" ref="C518:I518" si="67">+C31*$M$3</f>
        <v>1735.55</v>
      </c>
      <c r="D518" s="167">
        <f t="shared" si="67"/>
        <v>1507.92</v>
      </c>
      <c r="E518" s="167">
        <f t="shared" si="67"/>
        <v>1183.9850000000001</v>
      </c>
      <c r="F518" s="167">
        <f t="shared" si="67"/>
        <v>890.43500000000006</v>
      </c>
      <c r="G518" s="167">
        <f t="shared" si="67"/>
        <v>556.20000000000005</v>
      </c>
      <c r="H518" s="167">
        <f t="shared" si="67"/>
        <v>371.315</v>
      </c>
      <c r="I518" s="167">
        <f t="shared" si="67"/>
        <v>248.23000000000002</v>
      </c>
    </row>
    <row r="519" spans="1:9" hidden="1" x14ac:dyDescent="0.15">
      <c r="A519" s="16">
        <v>44</v>
      </c>
      <c r="B519" s="17"/>
      <c r="C519" s="167">
        <f t="shared" ref="C519:I519" si="68">+C32*$M$3</f>
        <v>1802.5</v>
      </c>
      <c r="D519" s="167">
        <f t="shared" si="68"/>
        <v>1568.175</v>
      </c>
      <c r="E519" s="167">
        <f t="shared" si="68"/>
        <v>1243.21</v>
      </c>
      <c r="F519" s="167">
        <f t="shared" si="68"/>
        <v>937.81500000000005</v>
      </c>
      <c r="G519" s="167">
        <f t="shared" si="68"/>
        <v>588.13</v>
      </c>
      <c r="H519" s="167">
        <f t="shared" si="68"/>
        <v>393.97500000000002</v>
      </c>
      <c r="I519" s="167">
        <f t="shared" si="68"/>
        <v>265.22500000000002</v>
      </c>
    </row>
    <row r="520" spans="1:9" hidden="1" x14ac:dyDescent="0.15">
      <c r="A520" s="16">
        <v>45</v>
      </c>
      <c r="B520" s="17"/>
      <c r="C520" s="167">
        <f t="shared" ref="C520:I520" si="69">+C33*$M$3</f>
        <v>1869.45</v>
      </c>
      <c r="D520" s="167">
        <f t="shared" si="69"/>
        <v>1624.825</v>
      </c>
      <c r="E520" s="167">
        <f t="shared" si="69"/>
        <v>1307.585</v>
      </c>
      <c r="F520" s="167">
        <f t="shared" si="69"/>
        <v>989.31500000000005</v>
      </c>
      <c r="G520" s="167">
        <f t="shared" si="69"/>
        <v>622.63499999999999</v>
      </c>
      <c r="H520" s="167">
        <f t="shared" si="69"/>
        <v>418.69499999999999</v>
      </c>
      <c r="I520" s="167">
        <f t="shared" si="69"/>
        <v>283.25</v>
      </c>
    </row>
    <row r="521" spans="1:9" hidden="1" x14ac:dyDescent="0.15">
      <c r="A521" s="16">
        <v>46</v>
      </c>
      <c r="B521" s="17"/>
      <c r="C521" s="167">
        <f t="shared" ref="C521:I521" si="70">+C34*$M$3</f>
        <v>1935.3700000000001</v>
      </c>
      <c r="D521" s="167">
        <f t="shared" si="70"/>
        <v>1683.02</v>
      </c>
      <c r="E521" s="167">
        <f t="shared" si="70"/>
        <v>1376.595</v>
      </c>
      <c r="F521" s="167">
        <f t="shared" si="70"/>
        <v>1044.42</v>
      </c>
      <c r="G521" s="167">
        <f t="shared" si="70"/>
        <v>660.745</v>
      </c>
      <c r="H521" s="167">
        <f t="shared" si="70"/>
        <v>445.99</v>
      </c>
      <c r="I521" s="167">
        <f t="shared" si="70"/>
        <v>302.82</v>
      </c>
    </row>
    <row r="522" spans="1:9" hidden="1" x14ac:dyDescent="0.15">
      <c r="A522" s="16">
        <v>47</v>
      </c>
      <c r="B522" s="17"/>
      <c r="C522" s="167">
        <f t="shared" ref="C522:I522" si="71">+C35*$M$3</f>
        <v>2002.835</v>
      </c>
      <c r="D522" s="167">
        <f t="shared" si="71"/>
        <v>1740.7</v>
      </c>
      <c r="E522" s="167">
        <f t="shared" si="71"/>
        <v>1450.7550000000001</v>
      </c>
      <c r="F522" s="167">
        <f t="shared" si="71"/>
        <v>1104.1600000000001</v>
      </c>
      <c r="G522" s="167">
        <f t="shared" si="71"/>
        <v>700.91499999999996</v>
      </c>
      <c r="H522" s="167">
        <f t="shared" si="71"/>
        <v>474.83</v>
      </c>
      <c r="I522" s="167">
        <f t="shared" si="71"/>
        <v>324.45</v>
      </c>
    </row>
    <row r="523" spans="1:9" hidden="1" x14ac:dyDescent="0.15">
      <c r="A523" s="16">
        <v>48</v>
      </c>
      <c r="B523" s="17"/>
      <c r="C523" s="167">
        <f t="shared" ref="C523:I523" si="72">+C36*$M$3</f>
        <v>2073.9050000000002</v>
      </c>
      <c r="D523" s="167">
        <f t="shared" si="72"/>
        <v>1802.5</v>
      </c>
      <c r="E523" s="167">
        <f t="shared" si="72"/>
        <v>1531.095</v>
      </c>
      <c r="F523" s="167">
        <f t="shared" si="72"/>
        <v>1168.5350000000001</v>
      </c>
      <c r="G523" s="167">
        <f t="shared" si="72"/>
        <v>745.20500000000004</v>
      </c>
      <c r="H523" s="167">
        <f t="shared" si="72"/>
        <v>506.76</v>
      </c>
      <c r="I523" s="167">
        <f t="shared" si="72"/>
        <v>348.14</v>
      </c>
    </row>
    <row r="524" spans="1:9" hidden="1" x14ac:dyDescent="0.15">
      <c r="A524" s="16">
        <v>49</v>
      </c>
      <c r="B524" s="17"/>
      <c r="C524" s="167">
        <f t="shared" ref="C524:I524" si="73">+C37*$M$3</f>
        <v>2142.915</v>
      </c>
      <c r="D524" s="167">
        <f t="shared" si="73"/>
        <v>1863.27</v>
      </c>
      <c r="E524" s="167">
        <f t="shared" si="73"/>
        <v>1617.615</v>
      </c>
      <c r="F524" s="167">
        <f t="shared" si="73"/>
        <v>1238.575</v>
      </c>
      <c r="G524" s="167">
        <f t="shared" si="73"/>
        <v>792.58500000000004</v>
      </c>
      <c r="H524" s="167">
        <f t="shared" si="73"/>
        <v>541.78</v>
      </c>
      <c r="I524" s="167">
        <f t="shared" si="73"/>
        <v>373.375</v>
      </c>
    </row>
    <row r="525" spans="1:9" hidden="1" x14ac:dyDescent="0.15">
      <c r="A525" s="16">
        <v>50</v>
      </c>
      <c r="B525" s="17"/>
      <c r="C525" s="167">
        <f t="shared" ref="C525:I525" si="74">+C38*$M$3</f>
        <v>2212.9549999999999</v>
      </c>
      <c r="D525" s="167">
        <f t="shared" si="74"/>
        <v>1925.07</v>
      </c>
      <c r="E525" s="167">
        <f t="shared" si="74"/>
        <v>1717.01</v>
      </c>
      <c r="F525" s="167">
        <f t="shared" si="74"/>
        <v>1319.43</v>
      </c>
      <c r="G525" s="167">
        <f t="shared" si="74"/>
        <v>848.20500000000004</v>
      </c>
      <c r="H525" s="167">
        <f t="shared" si="74"/>
        <v>581.43500000000006</v>
      </c>
      <c r="I525" s="167">
        <f t="shared" si="74"/>
        <v>403.245</v>
      </c>
    </row>
    <row r="526" spans="1:9" hidden="1" x14ac:dyDescent="0.15">
      <c r="A526" s="16">
        <v>51</v>
      </c>
      <c r="B526" s="17"/>
      <c r="C526" s="167">
        <f t="shared" ref="C526:I526" si="75">+C39*$M$3</f>
        <v>2281.9650000000001</v>
      </c>
      <c r="D526" s="167">
        <f t="shared" si="75"/>
        <v>1985.325</v>
      </c>
      <c r="E526" s="167">
        <f t="shared" si="75"/>
        <v>1810.2250000000001</v>
      </c>
      <c r="F526" s="167">
        <f t="shared" si="75"/>
        <v>1416.25</v>
      </c>
      <c r="G526" s="167">
        <f t="shared" si="75"/>
        <v>915.67000000000007</v>
      </c>
      <c r="H526" s="167">
        <f t="shared" si="75"/>
        <v>630.875</v>
      </c>
      <c r="I526" s="167">
        <f t="shared" si="75"/>
        <v>439.29500000000002</v>
      </c>
    </row>
    <row r="527" spans="1:9" hidden="1" x14ac:dyDescent="0.15">
      <c r="A527" s="16">
        <v>52</v>
      </c>
      <c r="B527" s="17"/>
      <c r="C527" s="167">
        <f t="shared" ref="C527:I527" si="76">+C40*$M$3</f>
        <v>2352.52</v>
      </c>
      <c r="D527" s="167">
        <f t="shared" si="76"/>
        <v>2046.6100000000001</v>
      </c>
      <c r="E527" s="167">
        <f t="shared" si="76"/>
        <v>1865.845</v>
      </c>
      <c r="F527" s="167">
        <f t="shared" si="76"/>
        <v>1520.7950000000001</v>
      </c>
      <c r="G527" s="167">
        <f t="shared" si="76"/>
        <v>987.77</v>
      </c>
      <c r="H527" s="167">
        <f t="shared" si="76"/>
        <v>683.40499999999997</v>
      </c>
      <c r="I527" s="167">
        <f t="shared" si="76"/>
        <v>478.435</v>
      </c>
    </row>
    <row r="528" spans="1:9" hidden="1" x14ac:dyDescent="0.15">
      <c r="A528" s="16">
        <v>53</v>
      </c>
      <c r="B528" s="17"/>
      <c r="C528" s="167">
        <f t="shared" ref="C528:I528" si="77">+C41*$M$3</f>
        <v>2435.9500000000003</v>
      </c>
      <c r="D528" s="167">
        <f t="shared" si="77"/>
        <v>2118.1950000000002</v>
      </c>
      <c r="E528" s="167">
        <f t="shared" si="77"/>
        <v>1932.7950000000001</v>
      </c>
      <c r="F528" s="167">
        <f t="shared" si="77"/>
        <v>1632.55</v>
      </c>
      <c r="G528" s="167">
        <f t="shared" si="77"/>
        <v>1065.02</v>
      </c>
      <c r="H528" s="167">
        <f t="shared" si="77"/>
        <v>739.54</v>
      </c>
      <c r="I528" s="167">
        <f t="shared" si="77"/>
        <v>520.66499999999996</v>
      </c>
    </row>
    <row r="529" spans="1:9" hidden="1" x14ac:dyDescent="0.15">
      <c r="A529" s="16">
        <v>54</v>
      </c>
      <c r="B529" s="19"/>
      <c r="C529" s="167">
        <f t="shared" ref="C529:I529" si="78">+C42*$M$3</f>
        <v>2519.895</v>
      </c>
      <c r="D529" s="167">
        <f t="shared" si="78"/>
        <v>2190.81</v>
      </c>
      <c r="E529" s="167">
        <f t="shared" si="78"/>
        <v>1997.6849999999999</v>
      </c>
      <c r="F529" s="167">
        <f t="shared" si="78"/>
        <v>1753.06</v>
      </c>
      <c r="G529" s="167">
        <f t="shared" si="78"/>
        <v>1148.45</v>
      </c>
      <c r="H529" s="167">
        <f t="shared" si="78"/>
        <v>799.79500000000007</v>
      </c>
      <c r="I529" s="167">
        <f t="shared" si="78"/>
        <v>565.98500000000001</v>
      </c>
    </row>
    <row r="530" spans="1:9" hidden="1" x14ac:dyDescent="0.15">
      <c r="A530" s="16">
        <v>55</v>
      </c>
      <c r="B530" s="19"/>
      <c r="C530" s="167">
        <f t="shared" ref="C530:I530" si="79">+C43*$M$3</f>
        <v>2604.355</v>
      </c>
      <c r="D530" s="167">
        <f t="shared" si="79"/>
        <v>2264.4549999999999</v>
      </c>
      <c r="E530" s="167">
        <f t="shared" si="79"/>
        <v>2063.605</v>
      </c>
      <c r="F530" s="167">
        <f t="shared" si="79"/>
        <v>1821.04</v>
      </c>
      <c r="G530" s="167">
        <f t="shared" si="79"/>
        <v>1238.06</v>
      </c>
      <c r="H530" s="167">
        <f t="shared" si="79"/>
        <v>864.68500000000006</v>
      </c>
      <c r="I530" s="167">
        <f t="shared" si="79"/>
        <v>613.88</v>
      </c>
    </row>
    <row r="531" spans="1:9" hidden="1" x14ac:dyDescent="0.15">
      <c r="A531" s="16">
        <v>56</v>
      </c>
      <c r="B531" s="19"/>
      <c r="C531" s="167">
        <f t="shared" ref="C531:I531" si="80">+C44*$M$3</f>
        <v>2687.27</v>
      </c>
      <c r="D531" s="167">
        <f t="shared" si="80"/>
        <v>2336.04</v>
      </c>
      <c r="E531" s="167">
        <f t="shared" si="80"/>
        <v>2129.0100000000002</v>
      </c>
      <c r="F531" s="167">
        <f t="shared" si="80"/>
        <v>1883.355</v>
      </c>
      <c r="G531" s="167">
        <f t="shared" si="80"/>
        <v>1310.1600000000001</v>
      </c>
      <c r="H531" s="167">
        <f t="shared" si="80"/>
        <v>934.72500000000002</v>
      </c>
      <c r="I531" s="167">
        <f t="shared" si="80"/>
        <v>665.89499999999998</v>
      </c>
    </row>
    <row r="532" spans="1:9" hidden="1" x14ac:dyDescent="0.15">
      <c r="A532" s="16">
        <v>57</v>
      </c>
      <c r="B532" s="19"/>
      <c r="C532" s="167">
        <f t="shared" ref="C532:I532" si="81">+C45*$M$3</f>
        <v>2769.1550000000002</v>
      </c>
      <c r="D532" s="167">
        <f t="shared" si="81"/>
        <v>2409.17</v>
      </c>
      <c r="E532" s="167">
        <f t="shared" si="81"/>
        <v>2195.96</v>
      </c>
      <c r="F532" s="167">
        <f t="shared" si="81"/>
        <v>1947.2150000000001</v>
      </c>
      <c r="G532" s="167">
        <f t="shared" si="81"/>
        <v>1350.845</v>
      </c>
      <c r="H532" s="167">
        <f t="shared" si="81"/>
        <v>1009.9150000000001</v>
      </c>
      <c r="I532" s="167">
        <f t="shared" si="81"/>
        <v>722.03</v>
      </c>
    </row>
    <row r="533" spans="1:9" hidden="1" x14ac:dyDescent="0.15">
      <c r="A533" s="16">
        <v>58</v>
      </c>
      <c r="B533" s="19"/>
      <c r="C533" s="167">
        <f t="shared" ref="C533:I533" si="82">+C46*$M$3</f>
        <v>2864.9450000000002</v>
      </c>
      <c r="D533" s="167">
        <f t="shared" si="82"/>
        <v>2490.54</v>
      </c>
      <c r="E533" s="167">
        <f t="shared" si="82"/>
        <v>2264.9700000000003</v>
      </c>
      <c r="F533" s="167">
        <f t="shared" si="82"/>
        <v>2030.645</v>
      </c>
      <c r="G533" s="167">
        <f t="shared" si="82"/>
        <v>1404.405</v>
      </c>
      <c r="H533" s="167">
        <f t="shared" si="82"/>
        <v>1090.2550000000001</v>
      </c>
      <c r="I533" s="167">
        <f t="shared" si="82"/>
        <v>782.28499999999997</v>
      </c>
    </row>
    <row r="534" spans="1:9" hidden="1" x14ac:dyDescent="0.15">
      <c r="A534" s="16">
        <v>59</v>
      </c>
      <c r="B534" s="19"/>
      <c r="C534" s="167">
        <f t="shared" ref="C534:I534" si="83">+C47*$M$3</f>
        <v>2960.7350000000001</v>
      </c>
      <c r="D534" s="167">
        <f t="shared" si="83"/>
        <v>2575</v>
      </c>
      <c r="E534" s="167">
        <f t="shared" si="83"/>
        <v>2332.9500000000003</v>
      </c>
      <c r="F534" s="167">
        <f t="shared" si="83"/>
        <v>2112.0149999999999</v>
      </c>
      <c r="G534" s="167">
        <f t="shared" si="83"/>
        <v>1457.45</v>
      </c>
      <c r="H534" s="167">
        <f t="shared" si="83"/>
        <v>1176.7750000000001</v>
      </c>
      <c r="I534" s="167">
        <f t="shared" si="83"/>
        <v>846.66</v>
      </c>
    </row>
    <row r="535" spans="1:9" hidden="1" x14ac:dyDescent="0.15">
      <c r="A535" s="16">
        <v>60</v>
      </c>
      <c r="B535" s="19"/>
      <c r="C535" s="167">
        <f t="shared" ref="C535:I535" si="84">+C48*$M$3</f>
        <v>3056.01</v>
      </c>
      <c r="D535" s="167">
        <f t="shared" si="84"/>
        <v>2656.8850000000002</v>
      </c>
      <c r="E535" s="167">
        <f t="shared" si="84"/>
        <v>2402.9900000000002</v>
      </c>
      <c r="F535" s="167">
        <f t="shared" si="84"/>
        <v>2194.9299999999998</v>
      </c>
      <c r="G535" s="167">
        <f t="shared" si="84"/>
        <v>1511.01</v>
      </c>
      <c r="H535" s="167">
        <f t="shared" si="84"/>
        <v>1270.5050000000001</v>
      </c>
      <c r="I535" s="167">
        <f t="shared" si="84"/>
        <v>916.18500000000006</v>
      </c>
    </row>
    <row r="536" spans="1:9" hidden="1" x14ac:dyDescent="0.15">
      <c r="A536" s="16">
        <v>61</v>
      </c>
      <c r="B536" s="19"/>
      <c r="C536" s="167">
        <f t="shared" ref="C536:I536" si="85">+C49*$M$3</f>
        <v>3173.9450000000002</v>
      </c>
      <c r="D536" s="167">
        <f t="shared" si="85"/>
        <v>2758.855</v>
      </c>
      <c r="E536" s="167">
        <f t="shared" si="85"/>
        <v>2506.5050000000001</v>
      </c>
      <c r="F536" s="167">
        <f t="shared" si="85"/>
        <v>2276.8150000000001</v>
      </c>
      <c r="G536" s="167">
        <f t="shared" si="85"/>
        <v>1567.145</v>
      </c>
      <c r="H536" s="167">
        <f t="shared" si="85"/>
        <v>1370.415</v>
      </c>
      <c r="I536" s="167">
        <f t="shared" si="85"/>
        <v>990.86</v>
      </c>
    </row>
    <row r="537" spans="1:9" hidden="1" x14ac:dyDescent="0.15">
      <c r="A537" s="16">
        <v>62</v>
      </c>
      <c r="B537" s="19"/>
      <c r="C537" s="167">
        <f t="shared" ref="C537:I537" si="86">+C50*$M$3</f>
        <v>3316.085</v>
      </c>
      <c r="D537" s="167">
        <f t="shared" si="86"/>
        <v>2883.4850000000001</v>
      </c>
      <c r="E537" s="167">
        <f t="shared" si="86"/>
        <v>2629.0750000000003</v>
      </c>
      <c r="F537" s="167">
        <f t="shared" si="86"/>
        <v>2379.3000000000002</v>
      </c>
      <c r="G537" s="167">
        <f t="shared" si="86"/>
        <v>1638.73</v>
      </c>
      <c r="H537" s="167">
        <f t="shared" si="86"/>
        <v>1479.08</v>
      </c>
      <c r="I537" s="167">
        <f t="shared" si="86"/>
        <v>1071.7149999999999</v>
      </c>
    </row>
    <row r="538" spans="1:9" hidden="1" x14ac:dyDescent="0.15">
      <c r="A538" s="16">
        <v>63</v>
      </c>
      <c r="B538" s="19"/>
      <c r="C538" s="167">
        <f t="shared" ref="C538:I538" si="87">+C51*$M$3</f>
        <v>3487.0650000000001</v>
      </c>
      <c r="D538" s="167">
        <f t="shared" si="87"/>
        <v>3031.29</v>
      </c>
      <c r="E538" s="167">
        <f t="shared" si="87"/>
        <v>2765.55</v>
      </c>
      <c r="F538" s="167">
        <f t="shared" si="87"/>
        <v>2501.87</v>
      </c>
      <c r="G538" s="167">
        <f t="shared" si="87"/>
        <v>1724.22</v>
      </c>
      <c r="H538" s="167">
        <f t="shared" si="87"/>
        <v>1595.47</v>
      </c>
      <c r="I538" s="167">
        <f t="shared" si="87"/>
        <v>1158.2350000000001</v>
      </c>
    </row>
    <row r="539" spans="1:9" hidden="1" x14ac:dyDescent="0.15">
      <c r="A539" s="16">
        <v>64</v>
      </c>
      <c r="B539" s="19"/>
      <c r="C539" s="167">
        <f t="shared" ref="C539:I539" si="88">+C52*$M$3</f>
        <v>3687.4</v>
      </c>
      <c r="D539" s="167">
        <f t="shared" si="88"/>
        <v>3207.42</v>
      </c>
      <c r="E539" s="167">
        <f t="shared" si="88"/>
        <v>2923.6550000000002</v>
      </c>
      <c r="F539" s="167">
        <f t="shared" si="88"/>
        <v>2646.07</v>
      </c>
      <c r="G539" s="167">
        <f t="shared" si="88"/>
        <v>1914.2550000000001</v>
      </c>
      <c r="H539" s="167">
        <f t="shared" si="88"/>
        <v>1721.645</v>
      </c>
      <c r="I539" s="167">
        <f t="shared" si="88"/>
        <v>1250.9349999999999</v>
      </c>
    </row>
    <row r="540" spans="1:9" hidden="1" x14ac:dyDescent="0.15">
      <c r="A540" s="16">
        <v>65</v>
      </c>
      <c r="B540" s="19"/>
      <c r="C540" s="167">
        <f t="shared" ref="C540:I540" si="89">+C53*$M$3</f>
        <v>3929.4500000000003</v>
      </c>
      <c r="D540" s="167">
        <f t="shared" si="89"/>
        <v>3415.9949999999999</v>
      </c>
      <c r="E540" s="167">
        <f t="shared" si="89"/>
        <v>3114.2049999999999</v>
      </c>
      <c r="F540" s="167">
        <f t="shared" si="89"/>
        <v>2843.83</v>
      </c>
      <c r="G540" s="167">
        <f t="shared" si="89"/>
        <v>2049.1849999999999</v>
      </c>
      <c r="H540" s="167">
        <f t="shared" si="89"/>
        <v>1857.0900000000001</v>
      </c>
      <c r="I540" s="167">
        <f t="shared" si="89"/>
        <v>1351.3600000000001</v>
      </c>
    </row>
    <row r="541" spans="1:9" hidden="1" x14ac:dyDescent="0.15">
      <c r="A541" s="16">
        <v>66</v>
      </c>
      <c r="B541" s="19"/>
      <c r="C541" s="167">
        <f t="shared" ref="C541:I541" si="90">+C54*$M$3</f>
        <v>4211.1549999999997</v>
      </c>
      <c r="D541" s="167">
        <f t="shared" si="90"/>
        <v>3662.165</v>
      </c>
      <c r="E541" s="167">
        <f t="shared" si="90"/>
        <v>3339.26</v>
      </c>
      <c r="F541" s="167">
        <f t="shared" si="90"/>
        <v>3070.9450000000002</v>
      </c>
      <c r="G541" s="167">
        <f t="shared" si="90"/>
        <v>2207.29</v>
      </c>
      <c r="H541" s="167">
        <f t="shared" si="90"/>
        <v>2003.865</v>
      </c>
      <c r="I541" s="167">
        <f t="shared" si="90"/>
        <v>1459.51</v>
      </c>
    </row>
    <row r="542" spans="1:9" hidden="1" x14ac:dyDescent="0.15">
      <c r="A542" s="16">
        <v>67</v>
      </c>
      <c r="B542" s="19"/>
      <c r="C542" s="167">
        <f t="shared" ref="C542:I542" si="91">+C55*$M$3</f>
        <v>4547.45</v>
      </c>
      <c r="D542" s="167">
        <f t="shared" si="91"/>
        <v>3954.6849999999999</v>
      </c>
      <c r="E542" s="167">
        <f t="shared" si="91"/>
        <v>3606.5450000000001</v>
      </c>
      <c r="F542" s="167">
        <f t="shared" si="91"/>
        <v>3319.1750000000002</v>
      </c>
      <c r="G542" s="167">
        <f t="shared" si="91"/>
        <v>2383.9349999999999</v>
      </c>
      <c r="H542" s="167">
        <f t="shared" si="91"/>
        <v>2161.4549999999999</v>
      </c>
      <c r="I542" s="167">
        <f t="shared" si="91"/>
        <v>1575.9</v>
      </c>
    </row>
    <row r="543" spans="1:9" hidden="1" x14ac:dyDescent="0.15">
      <c r="A543" s="16">
        <v>68</v>
      </c>
      <c r="B543" s="19"/>
      <c r="C543" s="167">
        <f t="shared" ref="C543:I543" si="92">+C56*$M$3</f>
        <v>4934.7300000000005</v>
      </c>
      <c r="D543" s="167">
        <f t="shared" si="92"/>
        <v>4289.95</v>
      </c>
      <c r="E543" s="167">
        <f t="shared" si="92"/>
        <v>3912.4549999999999</v>
      </c>
      <c r="F543" s="167">
        <f t="shared" si="92"/>
        <v>3598.82</v>
      </c>
      <c r="G543" s="167">
        <f t="shared" si="92"/>
        <v>2585.3000000000002</v>
      </c>
      <c r="H543" s="167">
        <f t="shared" si="92"/>
        <v>2331.92</v>
      </c>
      <c r="I543" s="167">
        <f t="shared" si="92"/>
        <v>1701.56</v>
      </c>
    </row>
    <row r="544" spans="1:9" hidden="1" x14ac:dyDescent="0.15">
      <c r="A544" s="16">
        <v>69</v>
      </c>
      <c r="B544" s="19"/>
      <c r="C544" s="167">
        <f t="shared" ref="C544:I544" si="93">+C57*$M$3</f>
        <v>5384.3249999999998</v>
      </c>
      <c r="D544" s="167">
        <f t="shared" si="93"/>
        <v>4681.8649999999998</v>
      </c>
      <c r="E544" s="167">
        <f t="shared" si="93"/>
        <v>4269.3500000000004</v>
      </c>
      <c r="F544" s="167">
        <f t="shared" si="93"/>
        <v>3929.9650000000001</v>
      </c>
      <c r="G544" s="167">
        <f t="shared" si="93"/>
        <v>2689.33</v>
      </c>
      <c r="H544" s="167">
        <f t="shared" si="93"/>
        <v>2515.7750000000001</v>
      </c>
      <c r="I544" s="167">
        <f t="shared" si="93"/>
        <v>1835.9750000000001</v>
      </c>
    </row>
    <row r="545" spans="1:9" hidden="1" x14ac:dyDescent="0.15">
      <c r="A545" s="16">
        <v>70</v>
      </c>
      <c r="B545" s="19"/>
      <c r="C545" s="167">
        <f t="shared" ref="C545:I545" si="94">+C58*$M$3</f>
        <v>5905.5050000000001</v>
      </c>
      <c r="D545" s="167">
        <f t="shared" si="94"/>
        <v>5135.58</v>
      </c>
      <c r="E545" s="167">
        <f t="shared" si="94"/>
        <v>4641.6949999999997</v>
      </c>
      <c r="F545" s="167">
        <f t="shared" si="94"/>
        <v>4373.38</v>
      </c>
      <c r="G545" s="167">
        <f t="shared" si="94"/>
        <v>2973.61</v>
      </c>
      <c r="H545" s="167">
        <f t="shared" si="94"/>
        <v>2713.02</v>
      </c>
      <c r="I545" s="167">
        <f t="shared" si="94"/>
        <v>1980.69</v>
      </c>
    </row>
    <row r="546" spans="1:9" hidden="1" x14ac:dyDescent="0.15">
      <c r="A546" s="16">
        <v>71</v>
      </c>
      <c r="B546" s="19"/>
      <c r="C546" s="167">
        <f t="shared" ref="C546:I546" si="95">+C59*$M$3</f>
        <v>6504.45</v>
      </c>
      <c r="D546" s="167">
        <f t="shared" si="95"/>
        <v>5656.2449999999999</v>
      </c>
      <c r="E546" s="167">
        <f t="shared" si="95"/>
        <v>5156.18</v>
      </c>
      <c r="F546" s="167">
        <f t="shared" si="95"/>
        <v>4815.7650000000003</v>
      </c>
      <c r="G546" s="167">
        <f t="shared" si="95"/>
        <v>3275.915</v>
      </c>
      <c r="H546" s="167">
        <f t="shared" si="95"/>
        <v>2925.7150000000001</v>
      </c>
      <c r="I546" s="167">
        <f t="shared" si="95"/>
        <v>2134.6750000000002</v>
      </c>
    </row>
    <row r="547" spans="1:9" hidden="1" x14ac:dyDescent="0.15">
      <c r="A547" s="16">
        <v>72</v>
      </c>
      <c r="B547" s="19"/>
      <c r="C547" s="167">
        <f t="shared" ref="C547:I547" si="96">+C60*$M$3</f>
        <v>7195.0650000000005</v>
      </c>
      <c r="D547" s="167">
        <f t="shared" si="96"/>
        <v>6256.22</v>
      </c>
      <c r="E547" s="167">
        <f t="shared" si="96"/>
        <v>5705.17</v>
      </c>
      <c r="F547" s="167">
        <f t="shared" si="96"/>
        <v>5329.7350000000006</v>
      </c>
      <c r="G547" s="167">
        <f t="shared" si="96"/>
        <v>3625.6</v>
      </c>
      <c r="H547" s="167">
        <f t="shared" si="96"/>
        <v>3153.3450000000003</v>
      </c>
      <c r="I547" s="167">
        <f t="shared" si="96"/>
        <v>2299.4749999999999</v>
      </c>
    </row>
    <row r="548" spans="1:9" hidden="1" x14ac:dyDescent="0.15">
      <c r="A548" s="16">
        <v>73</v>
      </c>
      <c r="B548" s="19"/>
      <c r="C548" s="167">
        <f t="shared" ref="C548:I548" si="97">+C61*$M$3</f>
        <v>7991.2550000000001</v>
      </c>
      <c r="D548" s="167">
        <f t="shared" si="97"/>
        <v>6948.38</v>
      </c>
      <c r="E548" s="167">
        <f t="shared" si="97"/>
        <v>6335.0150000000003</v>
      </c>
      <c r="F548" s="167">
        <f t="shared" si="97"/>
        <v>5916.835</v>
      </c>
      <c r="G548" s="167">
        <f t="shared" si="97"/>
        <v>4023.6950000000002</v>
      </c>
      <c r="H548" s="167">
        <f t="shared" si="97"/>
        <v>3397.4549999999999</v>
      </c>
      <c r="I548" s="167">
        <f t="shared" si="97"/>
        <v>2474.5750000000003</v>
      </c>
    </row>
    <row r="549" spans="1:9" hidden="1" x14ac:dyDescent="0.15">
      <c r="A549" s="16">
        <v>74</v>
      </c>
      <c r="B549" s="19"/>
      <c r="C549" s="167">
        <f t="shared" ref="C549:I549" si="98">+C62*$M$3</f>
        <v>8909.5</v>
      </c>
      <c r="D549" s="167">
        <f t="shared" si="98"/>
        <v>7746.1149999999998</v>
      </c>
      <c r="E549" s="167">
        <f t="shared" si="98"/>
        <v>7062.71</v>
      </c>
      <c r="F549" s="167">
        <f t="shared" si="98"/>
        <v>6597.665</v>
      </c>
      <c r="G549" s="167">
        <f t="shared" si="98"/>
        <v>4487.71</v>
      </c>
      <c r="H549" s="167">
        <f t="shared" si="98"/>
        <v>3657.53</v>
      </c>
      <c r="I549" s="167">
        <f t="shared" si="98"/>
        <v>2659.46</v>
      </c>
    </row>
    <row r="550" spans="1:9" hidden="1" x14ac:dyDescent="0.15">
      <c r="A550" s="16">
        <v>75</v>
      </c>
      <c r="B550" s="19"/>
      <c r="C550" s="167">
        <f t="shared" ref="C550:I550" si="99">+C63*$M$3</f>
        <v>9961.130000000001</v>
      </c>
      <c r="D550" s="167">
        <f t="shared" si="99"/>
        <v>8662.3000000000011</v>
      </c>
      <c r="E550" s="167">
        <f t="shared" si="99"/>
        <v>7866.1100000000006</v>
      </c>
      <c r="F550" s="167">
        <f t="shared" si="99"/>
        <v>7423.7250000000004</v>
      </c>
      <c r="G550" s="167">
        <f t="shared" si="99"/>
        <v>5035.1549999999997</v>
      </c>
      <c r="H550" s="167">
        <f t="shared" si="99"/>
        <v>3933.0550000000003</v>
      </c>
      <c r="I550" s="167">
        <f t="shared" si="99"/>
        <v>2853.6150000000002</v>
      </c>
    </row>
    <row r="551" spans="1:9" hidden="1" x14ac:dyDescent="0.15">
      <c r="A551" s="16">
        <v>76</v>
      </c>
      <c r="B551" s="19"/>
      <c r="C551" s="167">
        <f t="shared" ref="C551:I551" si="100">+C64*$M$3</f>
        <v>11171.895</v>
      </c>
      <c r="D551" s="167">
        <f t="shared" si="100"/>
        <v>9713.93</v>
      </c>
      <c r="E551" s="167">
        <f t="shared" si="100"/>
        <v>8850.2749999999996</v>
      </c>
      <c r="F551" s="167">
        <f t="shared" si="100"/>
        <v>8323.9449999999997</v>
      </c>
      <c r="G551" s="167">
        <f t="shared" si="100"/>
        <v>5645.9449999999997</v>
      </c>
      <c r="H551" s="167">
        <f t="shared" si="100"/>
        <v>4224.03</v>
      </c>
      <c r="I551" s="167">
        <f t="shared" si="100"/>
        <v>3056.01</v>
      </c>
    </row>
    <row r="552" spans="1:9" hidden="1" x14ac:dyDescent="0.15">
      <c r="A552" s="16">
        <v>77</v>
      </c>
      <c r="B552" s="19"/>
      <c r="C552" s="167">
        <f t="shared" ref="C552:I552" si="101">+C65*$M$3</f>
        <v>12545.4</v>
      </c>
      <c r="D552" s="167">
        <f t="shared" si="101"/>
        <v>10910.275</v>
      </c>
      <c r="E552" s="167">
        <f t="shared" si="101"/>
        <v>9947.2250000000004</v>
      </c>
      <c r="F552" s="167">
        <f t="shared" si="101"/>
        <v>9280.3000000000011</v>
      </c>
      <c r="G552" s="167">
        <f t="shared" si="101"/>
        <v>6342.2250000000004</v>
      </c>
      <c r="H552" s="167">
        <f t="shared" si="101"/>
        <v>4528.3950000000004</v>
      </c>
      <c r="I552" s="167">
        <f t="shared" si="101"/>
        <v>3264.07</v>
      </c>
    </row>
    <row r="553" spans="1:9" hidden="1" x14ac:dyDescent="0.15">
      <c r="A553" s="16">
        <v>78</v>
      </c>
      <c r="B553" s="19"/>
      <c r="C553" s="167">
        <f t="shared" ref="C553:I553" si="102">+C66*$M$3</f>
        <v>14097.095000000001</v>
      </c>
      <c r="D553" s="167">
        <f t="shared" si="102"/>
        <v>12258.03</v>
      </c>
      <c r="E553" s="167">
        <f t="shared" si="102"/>
        <v>11176.014999999999</v>
      </c>
      <c r="F553" s="167">
        <f t="shared" si="102"/>
        <v>9954.9500000000007</v>
      </c>
      <c r="G553" s="167">
        <f t="shared" si="102"/>
        <v>6829.415</v>
      </c>
      <c r="H553" s="167">
        <f t="shared" si="102"/>
        <v>4844.6050000000005</v>
      </c>
      <c r="I553" s="167">
        <f t="shared" si="102"/>
        <v>3476.25</v>
      </c>
    </row>
    <row r="554" spans="1:9" hidden="1" x14ac:dyDescent="0.15">
      <c r="A554" s="16">
        <v>79</v>
      </c>
      <c r="B554" s="19"/>
      <c r="C554" s="167">
        <f t="shared" ref="C554:I554" si="103">+C67*$M$3</f>
        <v>15838.825000000001</v>
      </c>
      <c r="D554" s="167">
        <f t="shared" si="103"/>
        <v>13771.615</v>
      </c>
      <c r="E554" s="167">
        <f t="shared" si="103"/>
        <v>12557.76</v>
      </c>
      <c r="F554" s="167">
        <f t="shared" si="103"/>
        <v>10663.075000000001</v>
      </c>
      <c r="G554" s="167">
        <f t="shared" si="103"/>
        <v>7309.91</v>
      </c>
      <c r="H554" s="167">
        <f t="shared" si="103"/>
        <v>5169.57</v>
      </c>
      <c r="I554" s="167">
        <f t="shared" si="103"/>
        <v>3686.37</v>
      </c>
    </row>
    <row r="555" spans="1:9" hidden="1" x14ac:dyDescent="0.15">
      <c r="A555" s="16">
        <v>80</v>
      </c>
      <c r="B555" s="19" t="s">
        <v>3</v>
      </c>
      <c r="C555" s="167">
        <f t="shared" ref="C555:I555" si="104">+C68*$M$3</f>
        <v>17800.975000000002</v>
      </c>
      <c r="D555" s="167">
        <f t="shared" si="104"/>
        <v>15585.960000000001</v>
      </c>
      <c r="E555" s="167">
        <f t="shared" si="104"/>
        <v>13873.585000000001</v>
      </c>
      <c r="F555" s="167">
        <f t="shared" si="104"/>
        <v>11402.1</v>
      </c>
      <c r="G555" s="167">
        <f t="shared" si="104"/>
        <v>7805.34</v>
      </c>
      <c r="H555" s="167">
        <f t="shared" si="104"/>
        <v>5498.14</v>
      </c>
      <c r="I555" s="167">
        <f t="shared" si="104"/>
        <v>3890.8250000000003</v>
      </c>
    </row>
    <row r="556" spans="1:9" hidden="1" x14ac:dyDescent="0.15">
      <c r="A556" s="16">
        <v>1</v>
      </c>
      <c r="B556" s="19" t="s">
        <v>4</v>
      </c>
      <c r="C556" s="167">
        <f t="shared" ref="C556:I556" si="105">+C69*$M$3</f>
        <v>682.89</v>
      </c>
      <c r="D556" s="167">
        <f t="shared" si="105"/>
        <v>593.79499999999996</v>
      </c>
      <c r="E556" s="167">
        <f t="shared" si="105"/>
        <v>430.02500000000003</v>
      </c>
      <c r="F556" s="167">
        <f t="shared" si="105"/>
        <v>294.58</v>
      </c>
      <c r="G556" s="167">
        <f t="shared" si="105"/>
        <v>160.68</v>
      </c>
      <c r="H556" s="167">
        <f t="shared" si="105"/>
        <v>94.245000000000005</v>
      </c>
      <c r="I556" s="167">
        <f t="shared" si="105"/>
        <v>54.075000000000003</v>
      </c>
    </row>
    <row r="557" spans="1:9" hidden="1" x14ac:dyDescent="0.15">
      <c r="A557" s="16">
        <v>2</v>
      </c>
      <c r="B557" s="19" t="s">
        <v>1</v>
      </c>
      <c r="C557" s="167">
        <f t="shared" ref="C557:I557" si="106">+C70*$M$3</f>
        <v>807.52</v>
      </c>
      <c r="D557" s="167">
        <f t="shared" si="106"/>
        <v>701.43000000000006</v>
      </c>
      <c r="E557" s="167">
        <f t="shared" si="106"/>
        <v>508.30500000000001</v>
      </c>
      <c r="F557" s="167">
        <f t="shared" si="106"/>
        <v>348.65500000000003</v>
      </c>
      <c r="G557" s="167">
        <f t="shared" si="106"/>
        <v>189.52</v>
      </c>
      <c r="H557" s="167">
        <f t="shared" si="106"/>
        <v>111.75500000000001</v>
      </c>
      <c r="I557" s="167">
        <f t="shared" si="106"/>
        <v>63.86</v>
      </c>
    </row>
    <row r="558" spans="1:9" ht="14" hidden="1" thickBot="1" x14ac:dyDescent="0.2">
      <c r="A558" s="16">
        <v>3</v>
      </c>
      <c r="B558" s="19" t="s">
        <v>5</v>
      </c>
      <c r="C558" s="167">
        <f t="shared" ref="C558:I558" si="107">+C71*$M$3</f>
        <v>1118.0650000000001</v>
      </c>
      <c r="D558" s="167">
        <f t="shared" si="107"/>
        <v>971.29000000000008</v>
      </c>
      <c r="E558" s="167">
        <f t="shared" si="107"/>
        <v>704.005</v>
      </c>
      <c r="F558" s="167">
        <f t="shared" si="107"/>
        <v>482.55500000000001</v>
      </c>
      <c r="G558" s="167">
        <f t="shared" si="107"/>
        <v>262.65000000000003</v>
      </c>
      <c r="H558" s="167">
        <f t="shared" si="107"/>
        <v>154.5</v>
      </c>
      <c r="I558" s="167">
        <f t="shared" si="107"/>
        <v>89.094999999999999</v>
      </c>
    </row>
    <row r="559" spans="1:9" ht="14" hidden="1" thickBot="1" x14ac:dyDescent="0.2">
      <c r="A559" s="23"/>
      <c r="B559" s="23"/>
      <c r="C559" s="23"/>
      <c r="D559" s="23"/>
      <c r="E559" s="23"/>
      <c r="F559" s="23"/>
      <c r="G559" s="23"/>
    </row>
    <row r="560" spans="1:9" ht="18" hidden="1" x14ac:dyDescent="0.2">
      <c r="A560" s="449" t="s">
        <v>68</v>
      </c>
      <c r="B560" s="450"/>
      <c r="C560" s="450"/>
      <c r="D560" s="450"/>
      <c r="E560" s="450"/>
      <c r="F560" s="450"/>
      <c r="G560" s="451"/>
    </row>
    <row r="561" spans="1:7" ht="18" hidden="1" x14ac:dyDescent="0.2">
      <c r="A561" s="452" t="s">
        <v>67</v>
      </c>
      <c r="B561" s="453"/>
      <c r="C561" s="453"/>
      <c r="D561" s="453"/>
      <c r="E561" s="453"/>
      <c r="F561" s="453"/>
      <c r="G561" s="454"/>
    </row>
    <row r="562" spans="1:7" hidden="1" x14ac:dyDescent="0.15">
      <c r="A562" s="446" t="s">
        <v>0</v>
      </c>
      <c r="B562" s="447"/>
      <c r="C562" s="447"/>
      <c r="D562" s="447"/>
      <c r="E562" s="447"/>
      <c r="F562" s="447"/>
      <c r="G562" s="448"/>
    </row>
    <row r="563" spans="1:7" hidden="1" x14ac:dyDescent="0.15">
      <c r="A563" s="16" t="s">
        <v>2</v>
      </c>
      <c r="B563" s="17" t="s">
        <v>2</v>
      </c>
      <c r="C563" s="18" t="s">
        <v>42</v>
      </c>
      <c r="D563" s="18" t="s">
        <v>43</v>
      </c>
      <c r="E563" s="18" t="s">
        <v>44</v>
      </c>
      <c r="F563" s="18" t="s">
        <v>45</v>
      </c>
      <c r="G563" s="22" t="s">
        <v>46</v>
      </c>
    </row>
    <row r="564" spans="1:7" hidden="1" x14ac:dyDescent="0.15">
      <c r="A564" s="16">
        <v>18</v>
      </c>
      <c r="B564" s="19"/>
      <c r="C564" s="167">
        <f>+C147*$M$3</f>
        <v>1232.9100000000001</v>
      </c>
      <c r="D564" s="167">
        <f t="shared" ref="D564:F564" si="108">+D147*$M$3</f>
        <v>1207.675</v>
      </c>
      <c r="E564" s="167">
        <f t="shared" si="108"/>
        <v>1140.7250000000001</v>
      </c>
      <c r="F564" s="167">
        <f t="shared" si="108"/>
        <v>1040.8150000000001</v>
      </c>
      <c r="G564" s="167">
        <f>+G147*$M$3</f>
        <v>805.46</v>
      </c>
    </row>
    <row r="565" spans="1:7" hidden="1" x14ac:dyDescent="0.15">
      <c r="A565" s="16">
        <v>19</v>
      </c>
      <c r="B565" s="19"/>
      <c r="C565" s="167">
        <f t="shared" ref="C565:G565" si="109">+C148*$M$3</f>
        <v>1256.085</v>
      </c>
      <c r="D565" s="167">
        <f t="shared" si="109"/>
        <v>1231.365</v>
      </c>
      <c r="E565" s="167">
        <f t="shared" si="109"/>
        <v>1161.325</v>
      </c>
      <c r="F565" s="167">
        <f t="shared" si="109"/>
        <v>1059.355</v>
      </c>
      <c r="G565" s="167">
        <f t="shared" si="109"/>
        <v>821.94</v>
      </c>
    </row>
    <row r="566" spans="1:7" hidden="1" x14ac:dyDescent="0.15">
      <c r="A566" s="16">
        <v>20</v>
      </c>
      <c r="B566" s="19"/>
      <c r="C566" s="167">
        <f t="shared" ref="C566:G566" si="110">+C149*$M$3</f>
        <v>1277.2</v>
      </c>
      <c r="D566" s="167">
        <f t="shared" si="110"/>
        <v>1248.875</v>
      </c>
      <c r="E566" s="167">
        <f t="shared" si="110"/>
        <v>1179.3500000000001</v>
      </c>
      <c r="F566" s="167">
        <f t="shared" si="110"/>
        <v>1074.8050000000001</v>
      </c>
      <c r="G566" s="167">
        <f t="shared" si="110"/>
        <v>837.39</v>
      </c>
    </row>
    <row r="567" spans="1:7" hidden="1" x14ac:dyDescent="0.15">
      <c r="A567" s="16">
        <v>21</v>
      </c>
      <c r="B567" s="19"/>
      <c r="C567" s="167">
        <f t="shared" ref="C567:G567" si="111">+C150*$M$3</f>
        <v>1298.3150000000001</v>
      </c>
      <c r="D567" s="167">
        <f t="shared" si="111"/>
        <v>1272.5650000000001</v>
      </c>
      <c r="E567" s="167">
        <f t="shared" si="111"/>
        <v>1198.405</v>
      </c>
      <c r="F567" s="167">
        <f t="shared" si="111"/>
        <v>1092.3150000000001</v>
      </c>
      <c r="G567" s="167">
        <f t="shared" si="111"/>
        <v>855.93000000000006</v>
      </c>
    </row>
    <row r="568" spans="1:7" hidden="1" x14ac:dyDescent="0.15">
      <c r="A568" s="16">
        <v>22</v>
      </c>
      <c r="B568" s="19"/>
      <c r="C568" s="167">
        <f t="shared" ref="C568:G568" si="112">+C151*$M$3</f>
        <v>1318.915</v>
      </c>
      <c r="D568" s="167">
        <f t="shared" si="112"/>
        <v>1296.77</v>
      </c>
      <c r="E568" s="167">
        <f t="shared" si="112"/>
        <v>1219.0050000000001</v>
      </c>
      <c r="F568" s="167">
        <f t="shared" si="112"/>
        <v>1113.43</v>
      </c>
      <c r="G568" s="167">
        <f t="shared" si="112"/>
        <v>874.47</v>
      </c>
    </row>
    <row r="569" spans="1:7" hidden="1" x14ac:dyDescent="0.15">
      <c r="A569" s="16">
        <v>23</v>
      </c>
      <c r="B569" s="19"/>
      <c r="C569" s="167">
        <f t="shared" ref="C569:G569" si="113">+C152*$M$3</f>
        <v>1343.635</v>
      </c>
      <c r="D569" s="167">
        <f t="shared" si="113"/>
        <v>1315.31</v>
      </c>
      <c r="E569" s="167">
        <f t="shared" si="113"/>
        <v>1240.1200000000001</v>
      </c>
      <c r="F569" s="167">
        <f t="shared" si="113"/>
        <v>1129.9100000000001</v>
      </c>
      <c r="G569" s="167">
        <f t="shared" si="113"/>
        <v>892.495</v>
      </c>
    </row>
    <row r="570" spans="1:7" hidden="1" x14ac:dyDescent="0.15">
      <c r="A570" s="16">
        <v>24</v>
      </c>
      <c r="B570" s="19"/>
      <c r="C570" s="167">
        <f t="shared" ref="C570:G570" si="114">+C153*$M$3</f>
        <v>1365.78</v>
      </c>
      <c r="D570" s="167">
        <f t="shared" si="114"/>
        <v>1337.97</v>
      </c>
      <c r="E570" s="167">
        <f t="shared" si="114"/>
        <v>1261.2350000000001</v>
      </c>
      <c r="F570" s="167">
        <f t="shared" si="114"/>
        <v>1149.48</v>
      </c>
      <c r="G570" s="167">
        <f t="shared" si="114"/>
        <v>910.005</v>
      </c>
    </row>
    <row r="571" spans="1:7" hidden="1" x14ac:dyDescent="0.15">
      <c r="A571" s="16">
        <v>25</v>
      </c>
      <c r="B571" s="19"/>
      <c r="C571" s="167">
        <f t="shared" ref="C571:G571" si="115">+C154*$M$3</f>
        <v>1386.38</v>
      </c>
      <c r="D571" s="167">
        <f t="shared" si="115"/>
        <v>1358.57</v>
      </c>
      <c r="E571" s="167">
        <f t="shared" si="115"/>
        <v>1278.23</v>
      </c>
      <c r="F571" s="167">
        <f t="shared" si="115"/>
        <v>1169.5650000000001</v>
      </c>
      <c r="G571" s="167">
        <f t="shared" si="115"/>
        <v>931.63499999999999</v>
      </c>
    </row>
    <row r="572" spans="1:7" hidden="1" x14ac:dyDescent="0.15">
      <c r="A572" s="16">
        <v>26</v>
      </c>
      <c r="B572" s="19"/>
      <c r="C572" s="167">
        <f t="shared" ref="C572:G572" si="116">+C155*$M$3</f>
        <v>1409.04</v>
      </c>
      <c r="D572" s="167">
        <f t="shared" si="116"/>
        <v>1380.7150000000001</v>
      </c>
      <c r="E572" s="167">
        <f t="shared" si="116"/>
        <v>1301.405</v>
      </c>
      <c r="F572" s="167">
        <f t="shared" si="116"/>
        <v>1186.0450000000001</v>
      </c>
      <c r="G572" s="167">
        <f t="shared" si="116"/>
        <v>947.08500000000004</v>
      </c>
    </row>
    <row r="573" spans="1:7" hidden="1" x14ac:dyDescent="0.15">
      <c r="A573" s="16">
        <v>27</v>
      </c>
      <c r="B573" s="19"/>
      <c r="C573" s="167">
        <f t="shared" ref="C573:G573" si="117">+C156*$M$3</f>
        <v>1428.6100000000001</v>
      </c>
      <c r="D573" s="167">
        <f t="shared" si="117"/>
        <v>1401.3150000000001</v>
      </c>
      <c r="E573" s="167">
        <f t="shared" si="117"/>
        <v>1318.915</v>
      </c>
      <c r="F573" s="167">
        <f t="shared" si="117"/>
        <v>1205.1000000000001</v>
      </c>
      <c r="G573" s="167">
        <f t="shared" si="117"/>
        <v>965.625</v>
      </c>
    </row>
    <row r="574" spans="1:7" hidden="1" x14ac:dyDescent="0.15">
      <c r="A574" s="16">
        <v>28</v>
      </c>
      <c r="B574" s="19"/>
      <c r="C574" s="167">
        <f t="shared" ref="C574:G574" si="118">+C157*$M$3</f>
        <v>1455.39</v>
      </c>
      <c r="D574" s="167">
        <f t="shared" si="118"/>
        <v>1427.58</v>
      </c>
      <c r="E574" s="167">
        <f t="shared" si="118"/>
        <v>1345.18</v>
      </c>
      <c r="F574" s="167">
        <f t="shared" si="118"/>
        <v>1226.73</v>
      </c>
      <c r="G574" s="167">
        <f t="shared" si="118"/>
        <v>989.31500000000005</v>
      </c>
    </row>
    <row r="575" spans="1:7" hidden="1" x14ac:dyDescent="0.15">
      <c r="A575" s="16">
        <v>29</v>
      </c>
      <c r="B575" s="19"/>
      <c r="C575" s="167">
        <f t="shared" ref="C575:G575" si="119">+C158*$M$3</f>
        <v>1481.655</v>
      </c>
      <c r="D575" s="167">
        <f t="shared" si="119"/>
        <v>1452.3</v>
      </c>
      <c r="E575" s="167">
        <f t="shared" si="119"/>
        <v>1368.355</v>
      </c>
      <c r="F575" s="167">
        <f t="shared" si="119"/>
        <v>1246.8150000000001</v>
      </c>
      <c r="G575" s="167">
        <f t="shared" si="119"/>
        <v>1014.5500000000001</v>
      </c>
    </row>
    <row r="576" spans="1:7" hidden="1" x14ac:dyDescent="0.15">
      <c r="A576" s="16">
        <v>30</v>
      </c>
      <c r="B576" s="19"/>
      <c r="C576" s="167">
        <f t="shared" ref="C576:G576" si="120">+C159*$M$3</f>
        <v>1508.4349999999999</v>
      </c>
      <c r="D576" s="167">
        <f t="shared" si="120"/>
        <v>1477.02</v>
      </c>
      <c r="E576" s="167">
        <f t="shared" si="120"/>
        <v>1392.0450000000001</v>
      </c>
      <c r="F576" s="167">
        <f t="shared" si="120"/>
        <v>1270.5050000000001</v>
      </c>
      <c r="G576" s="167">
        <f t="shared" si="120"/>
        <v>1036.18</v>
      </c>
    </row>
    <row r="577" spans="1:7" hidden="1" x14ac:dyDescent="0.15">
      <c r="A577" s="16">
        <v>31</v>
      </c>
      <c r="B577" s="19"/>
      <c r="C577" s="167">
        <f t="shared" ref="C577:G577" si="121">+C160*$M$3</f>
        <v>1532.64</v>
      </c>
      <c r="D577" s="167">
        <f t="shared" si="121"/>
        <v>1501.2250000000001</v>
      </c>
      <c r="E577" s="167">
        <f t="shared" si="121"/>
        <v>1414.19</v>
      </c>
      <c r="F577" s="167">
        <f t="shared" si="121"/>
        <v>1290.5900000000001</v>
      </c>
      <c r="G577" s="167">
        <f t="shared" si="121"/>
        <v>1059.355</v>
      </c>
    </row>
    <row r="578" spans="1:7" hidden="1" x14ac:dyDescent="0.15">
      <c r="A578" s="16">
        <v>32</v>
      </c>
      <c r="B578" s="19"/>
      <c r="C578" s="167">
        <f t="shared" ref="C578:G578" si="122">+C161*$M$3</f>
        <v>1559.42</v>
      </c>
      <c r="D578" s="167">
        <f t="shared" si="122"/>
        <v>1526.9750000000001</v>
      </c>
      <c r="E578" s="167">
        <f t="shared" si="122"/>
        <v>1440.4549999999999</v>
      </c>
      <c r="F578" s="167">
        <f t="shared" si="122"/>
        <v>1312.7350000000001</v>
      </c>
      <c r="G578" s="167">
        <f t="shared" si="122"/>
        <v>1080.9850000000001</v>
      </c>
    </row>
    <row r="579" spans="1:7" hidden="1" x14ac:dyDescent="0.15">
      <c r="A579" s="16">
        <v>33</v>
      </c>
      <c r="B579" s="19"/>
      <c r="C579" s="167">
        <f t="shared" ref="C579:G579" si="123">+C162*$M$3</f>
        <v>1601.135</v>
      </c>
      <c r="D579" s="167">
        <f t="shared" si="123"/>
        <v>1568.69</v>
      </c>
      <c r="E579" s="167">
        <f t="shared" si="123"/>
        <v>1479.08</v>
      </c>
      <c r="F579" s="167">
        <f t="shared" si="123"/>
        <v>1346.7250000000001</v>
      </c>
      <c r="G579" s="167">
        <f t="shared" si="123"/>
        <v>1114.9750000000001</v>
      </c>
    </row>
    <row r="580" spans="1:7" hidden="1" x14ac:dyDescent="0.15">
      <c r="A580" s="16">
        <v>34</v>
      </c>
      <c r="B580" s="19"/>
      <c r="C580" s="167">
        <f t="shared" ref="C580:G580" si="124">+C163*$M$3</f>
        <v>1643.88</v>
      </c>
      <c r="D580" s="167">
        <f t="shared" si="124"/>
        <v>1611.4349999999999</v>
      </c>
      <c r="E580" s="167">
        <f t="shared" si="124"/>
        <v>1517.7049999999999</v>
      </c>
      <c r="F580" s="167">
        <f t="shared" si="124"/>
        <v>1384.32</v>
      </c>
      <c r="G580" s="167">
        <f t="shared" si="124"/>
        <v>1147.42</v>
      </c>
    </row>
    <row r="581" spans="1:7" hidden="1" x14ac:dyDescent="0.15">
      <c r="A581" s="16">
        <v>35</v>
      </c>
      <c r="B581" s="19"/>
      <c r="C581" s="167">
        <f t="shared" ref="C581:G581" si="125">+C164*$M$3</f>
        <v>1686.625</v>
      </c>
      <c r="D581" s="167">
        <f t="shared" si="125"/>
        <v>1653.15</v>
      </c>
      <c r="E581" s="167">
        <f t="shared" si="125"/>
        <v>1558.905</v>
      </c>
      <c r="F581" s="167">
        <f t="shared" si="125"/>
        <v>1420.3700000000001</v>
      </c>
      <c r="G581" s="167">
        <f t="shared" si="125"/>
        <v>1179.3500000000001</v>
      </c>
    </row>
    <row r="582" spans="1:7" hidden="1" x14ac:dyDescent="0.15">
      <c r="A582" s="16">
        <v>36</v>
      </c>
      <c r="B582" s="19"/>
      <c r="C582" s="167">
        <f t="shared" ref="C582:G582" si="126">+C165*$M$3</f>
        <v>1728.3400000000001</v>
      </c>
      <c r="D582" s="167">
        <f t="shared" si="126"/>
        <v>1694.865</v>
      </c>
      <c r="E582" s="167">
        <f t="shared" si="126"/>
        <v>1597.53</v>
      </c>
      <c r="F582" s="167">
        <f t="shared" si="126"/>
        <v>1455.39</v>
      </c>
      <c r="G582" s="167">
        <f t="shared" si="126"/>
        <v>1214.885</v>
      </c>
    </row>
    <row r="583" spans="1:7" hidden="1" x14ac:dyDescent="0.15">
      <c r="A583" s="16">
        <v>37</v>
      </c>
      <c r="B583" s="19"/>
      <c r="C583" s="167">
        <f t="shared" ref="C583:G583" si="127">+C166*$M$3</f>
        <v>1770.0550000000001</v>
      </c>
      <c r="D583" s="167">
        <f t="shared" si="127"/>
        <v>1736.5800000000002</v>
      </c>
      <c r="E583" s="167">
        <f t="shared" si="127"/>
        <v>1636.67</v>
      </c>
      <c r="F583" s="167">
        <f t="shared" si="127"/>
        <v>1493.5</v>
      </c>
      <c r="G583" s="167">
        <f t="shared" si="127"/>
        <v>1246.3</v>
      </c>
    </row>
    <row r="584" spans="1:7" hidden="1" x14ac:dyDescent="0.15">
      <c r="A584" s="16">
        <v>38</v>
      </c>
      <c r="B584" s="19"/>
      <c r="C584" s="167">
        <f t="shared" ref="C584:G584" si="128">+C167*$M$3</f>
        <v>1814.345</v>
      </c>
      <c r="D584" s="167">
        <f t="shared" si="128"/>
        <v>1779.325</v>
      </c>
      <c r="E584" s="167">
        <f t="shared" si="128"/>
        <v>1677.8700000000001</v>
      </c>
      <c r="F584" s="167">
        <f t="shared" si="128"/>
        <v>1528.52</v>
      </c>
      <c r="G584" s="167">
        <f t="shared" si="128"/>
        <v>1282.3500000000001</v>
      </c>
    </row>
    <row r="585" spans="1:7" hidden="1" x14ac:dyDescent="0.15">
      <c r="A585" s="16">
        <v>39</v>
      </c>
      <c r="B585" s="19"/>
      <c r="C585" s="167">
        <f t="shared" ref="C585:G585" si="129">+C168*$M$3</f>
        <v>1859.15</v>
      </c>
      <c r="D585" s="167">
        <f t="shared" si="129"/>
        <v>1820.5250000000001</v>
      </c>
      <c r="E585" s="167">
        <f t="shared" si="129"/>
        <v>1716.4950000000001</v>
      </c>
      <c r="F585" s="167">
        <f t="shared" si="129"/>
        <v>1566.63</v>
      </c>
      <c r="G585" s="167">
        <f t="shared" si="129"/>
        <v>1316.3400000000001</v>
      </c>
    </row>
    <row r="586" spans="1:7" hidden="1" x14ac:dyDescent="0.15">
      <c r="A586" s="16">
        <v>40</v>
      </c>
      <c r="B586" s="19"/>
      <c r="C586" s="167">
        <f t="shared" ref="C586:G586" si="130">+C169*$M$3</f>
        <v>1902.925</v>
      </c>
      <c r="D586" s="167">
        <f t="shared" si="130"/>
        <v>1864.3</v>
      </c>
      <c r="E586" s="167">
        <f t="shared" si="130"/>
        <v>1757.18</v>
      </c>
      <c r="F586" s="167">
        <f t="shared" si="130"/>
        <v>1601.135</v>
      </c>
      <c r="G586" s="167">
        <f t="shared" si="130"/>
        <v>1352.905</v>
      </c>
    </row>
    <row r="587" spans="1:7" hidden="1" x14ac:dyDescent="0.15">
      <c r="A587" s="16">
        <v>41</v>
      </c>
      <c r="B587" s="19"/>
      <c r="C587" s="167">
        <f t="shared" ref="C587:G587" si="131">+C170*$M$3</f>
        <v>1947.2150000000001</v>
      </c>
      <c r="D587" s="167">
        <f t="shared" si="131"/>
        <v>1908.075</v>
      </c>
      <c r="E587" s="167">
        <f t="shared" si="131"/>
        <v>1797.3500000000001</v>
      </c>
      <c r="F587" s="167">
        <f t="shared" si="131"/>
        <v>1638.2150000000001</v>
      </c>
      <c r="G587" s="167">
        <f t="shared" si="131"/>
        <v>1386.895</v>
      </c>
    </row>
    <row r="588" spans="1:7" hidden="1" x14ac:dyDescent="0.15">
      <c r="A588" s="16">
        <v>42</v>
      </c>
      <c r="B588" s="19"/>
      <c r="C588" s="167">
        <f t="shared" ref="C588:G588" si="132">+C171*$M$3</f>
        <v>1989.96</v>
      </c>
      <c r="D588" s="167">
        <f t="shared" si="132"/>
        <v>1949.79</v>
      </c>
      <c r="E588" s="167">
        <f t="shared" si="132"/>
        <v>1837.52</v>
      </c>
      <c r="F588" s="167">
        <f t="shared" si="132"/>
        <v>1673.75</v>
      </c>
      <c r="G588" s="167">
        <f t="shared" si="132"/>
        <v>1425.52</v>
      </c>
    </row>
    <row r="589" spans="1:7" hidden="1" x14ac:dyDescent="0.15">
      <c r="A589" s="16">
        <v>43</v>
      </c>
      <c r="B589" s="19"/>
      <c r="C589" s="167">
        <f t="shared" ref="C589:G589" si="133">+C172*$M$3</f>
        <v>2068.2400000000002</v>
      </c>
      <c r="D589" s="167">
        <f t="shared" si="133"/>
        <v>2027.04</v>
      </c>
      <c r="E589" s="167">
        <f t="shared" si="133"/>
        <v>1909.6200000000001</v>
      </c>
      <c r="F589" s="167">
        <f t="shared" si="133"/>
        <v>1742.76</v>
      </c>
      <c r="G589" s="167">
        <f t="shared" si="133"/>
        <v>1484.23</v>
      </c>
    </row>
    <row r="590" spans="1:7" hidden="1" x14ac:dyDescent="0.15">
      <c r="A590" s="16">
        <v>44</v>
      </c>
      <c r="B590" s="19"/>
      <c r="C590" s="167">
        <f t="shared" ref="C590:G590" si="134">+C173*$M$3</f>
        <v>2148.0650000000001</v>
      </c>
      <c r="D590" s="167">
        <f t="shared" si="134"/>
        <v>2104.8049999999998</v>
      </c>
      <c r="E590" s="167">
        <f t="shared" si="134"/>
        <v>1982.75</v>
      </c>
      <c r="F590" s="167">
        <f t="shared" si="134"/>
        <v>1809.1949999999999</v>
      </c>
      <c r="G590" s="167">
        <f t="shared" si="134"/>
        <v>1549.635</v>
      </c>
    </row>
    <row r="591" spans="1:7" hidden="1" x14ac:dyDescent="0.15">
      <c r="A591" s="16">
        <v>45</v>
      </c>
      <c r="B591" s="19"/>
      <c r="C591" s="167">
        <f t="shared" ref="C591:G591" si="135">+C174*$M$3</f>
        <v>2229.4349999999999</v>
      </c>
      <c r="D591" s="167">
        <f t="shared" si="135"/>
        <v>2181.0250000000001</v>
      </c>
      <c r="E591" s="167">
        <f t="shared" si="135"/>
        <v>2055.88</v>
      </c>
      <c r="F591" s="167">
        <f t="shared" si="135"/>
        <v>1875.63</v>
      </c>
      <c r="G591" s="167">
        <f t="shared" si="135"/>
        <v>1611.95</v>
      </c>
    </row>
    <row r="592" spans="1:7" hidden="1" x14ac:dyDescent="0.15">
      <c r="A592" s="16">
        <v>46</v>
      </c>
      <c r="B592" s="19"/>
      <c r="C592" s="167">
        <f t="shared" ref="C592:G592" si="136">+C175*$M$3</f>
        <v>2303.5950000000003</v>
      </c>
      <c r="D592" s="167">
        <f t="shared" si="136"/>
        <v>2260.85</v>
      </c>
      <c r="E592" s="167">
        <f t="shared" si="136"/>
        <v>2129.0100000000002</v>
      </c>
      <c r="F592" s="167">
        <f t="shared" si="136"/>
        <v>1942.5800000000002</v>
      </c>
      <c r="G592" s="167">
        <f t="shared" si="136"/>
        <v>1672.2050000000002</v>
      </c>
    </row>
    <row r="593" spans="1:7" hidden="1" x14ac:dyDescent="0.15">
      <c r="A593" s="16">
        <v>47</v>
      </c>
      <c r="B593" s="19"/>
      <c r="C593" s="167">
        <f t="shared" ref="C593:G593" si="137">+C176*$M$3</f>
        <v>2384.9650000000001</v>
      </c>
      <c r="D593" s="167">
        <f t="shared" si="137"/>
        <v>2336.5549999999998</v>
      </c>
      <c r="E593" s="167">
        <f t="shared" si="137"/>
        <v>2203.17</v>
      </c>
      <c r="F593" s="167">
        <f t="shared" si="137"/>
        <v>2009.0150000000001</v>
      </c>
      <c r="G593" s="167">
        <f t="shared" si="137"/>
        <v>1736.5800000000002</v>
      </c>
    </row>
    <row r="594" spans="1:7" hidden="1" x14ac:dyDescent="0.15">
      <c r="A594" s="16">
        <v>48</v>
      </c>
      <c r="B594" s="19"/>
      <c r="C594" s="167">
        <f t="shared" ref="C594:G594" si="138">+C177*$M$3</f>
        <v>2469.4250000000002</v>
      </c>
      <c r="D594" s="167">
        <f t="shared" si="138"/>
        <v>2418.44</v>
      </c>
      <c r="E594" s="167">
        <f t="shared" si="138"/>
        <v>2279.39</v>
      </c>
      <c r="F594" s="167">
        <f t="shared" si="138"/>
        <v>2079.5700000000002</v>
      </c>
      <c r="G594" s="167">
        <f t="shared" si="138"/>
        <v>1799.41</v>
      </c>
    </row>
    <row r="595" spans="1:7" hidden="1" x14ac:dyDescent="0.15">
      <c r="A595" s="16">
        <v>49</v>
      </c>
      <c r="B595" s="19"/>
      <c r="C595" s="167">
        <f t="shared" ref="C595:G595" si="139">+C178*$M$3</f>
        <v>2551.8250000000003</v>
      </c>
      <c r="D595" s="167">
        <f t="shared" si="139"/>
        <v>2501.355</v>
      </c>
      <c r="E595" s="167">
        <f t="shared" si="139"/>
        <v>2356.64</v>
      </c>
      <c r="F595" s="167">
        <f t="shared" si="139"/>
        <v>2148.58</v>
      </c>
      <c r="G595" s="167">
        <f t="shared" si="139"/>
        <v>1866.875</v>
      </c>
    </row>
    <row r="596" spans="1:7" hidden="1" x14ac:dyDescent="0.15">
      <c r="A596" s="16">
        <v>50</v>
      </c>
      <c r="B596" s="19"/>
      <c r="C596" s="167">
        <f t="shared" ref="C596:G596" si="140">+C179*$M$3</f>
        <v>2634.7400000000002</v>
      </c>
      <c r="D596" s="167">
        <f t="shared" si="140"/>
        <v>2584.27</v>
      </c>
      <c r="E596" s="167">
        <f t="shared" si="140"/>
        <v>2434.4050000000002</v>
      </c>
      <c r="F596" s="167">
        <f t="shared" si="140"/>
        <v>2219.65</v>
      </c>
      <c r="G596" s="167">
        <f t="shared" si="140"/>
        <v>1932.7950000000001</v>
      </c>
    </row>
    <row r="597" spans="1:7" hidden="1" x14ac:dyDescent="0.15">
      <c r="A597" s="16">
        <v>51</v>
      </c>
      <c r="B597" s="19"/>
      <c r="C597" s="167">
        <f t="shared" ref="C597:G597" si="141">+C180*$M$3</f>
        <v>2717.6550000000002</v>
      </c>
      <c r="D597" s="167">
        <f t="shared" si="141"/>
        <v>2666.1550000000002</v>
      </c>
      <c r="E597" s="167">
        <f t="shared" si="141"/>
        <v>2511.14</v>
      </c>
      <c r="F597" s="167">
        <f t="shared" si="141"/>
        <v>2290.7200000000003</v>
      </c>
      <c r="G597" s="167">
        <f t="shared" si="141"/>
        <v>1998.2</v>
      </c>
    </row>
    <row r="598" spans="1:7" hidden="1" x14ac:dyDescent="0.15">
      <c r="A598" s="16">
        <v>52</v>
      </c>
      <c r="B598" s="19"/>
      <c r="C598" s="167">
        <f t="shared" ref="C598:G598" si="142">+C181*$M$3</f>
        <v>2802.1150000000002</v>
      </c>
      <c r="D598" s="167">
        <f t="shared" si="142"/>
        <v>2745.4650000000001</v>
      </c>
      <c r="E598" s="167">
        <f t="shared" si="142"/>
        <v>2588.9050000000002</v>
      </c>
      <c r="F598" s="167">
        <f t="shared" si="142"/>
        <v>2361.2750000000001</v>
      </c>
      <c r="G598" s="167">
        <f t="shared" si="142"/>
        <v>2063.605</v>
      </c>
    </row>
    <row r="599" spans="1:7" hidden="1" x14ac:dyDescent="0.15">
      <c r="A599" s="16">
        <v>53</v>
      </c>
      <c r="B599" s="19"/>
      <c r="C599" s="167">
        <f t="shared" ref="C599:G599" si="143">+C182*$M$3</f>
        <v>2900.9949999999999</v>
      </c>
      <c r="D599" s="167">
        <f t="shared" si="143"/>
        <v>2844.86</v>
      </c>
      <c r="E599" s="167">
        <f t="shared" si="143"/>
        <v>2680.5750000000003</v>
      </c>
      <c r="F599" s="167">
        <f t="shared" si="143"/>
        <v>2443.6750000000002</v>
      </c>
      <c r="G599" s="167">
        <f t="shared" si="143"/>
        <v>2145.4900000000002</v>
      </c>
    </row>
    <row r="600" spans="1:7" hidden="1" x14ac:dyDescent="0.15">
      <c r="A600" s="16">
        <v>54</v>
      </c>
      <c r="B600" s="19"/>
      <c r="C600" s="167">
        <f t="shared" ref="C600:G600" si="144">+C183*$M$3</f>
        <v>3000.39</v>
      </c>
      <c r="D600" s="167">
        <f t="shared" si="144"/>
        <v>2942.1950000000002</v>
      </c>
      <c r="E600" s="167">
        <f t="shared" si="144"/>
        <v>2772.2449999999999</v>
      </c>
      <c r="F600" s="167">
        <f t="shared" si="144"/>
        <v>2528.65</v>
      </c>
      <c r="G600" s="167">
        <f t="shared" si="144"/>
        <v>2223.2550000000001</v>
      </c>
    </row>
    <row r="601" spans="1:7" hidden="1" x14ac:dyDescent="0.15">
      <c r="A601" s="16">
        <v>55</v>
      </c>
      <c r="B601" s="19"/>
      <c r="C601" s="167">
        <f t="shared" ref="C601:G601" si="145">+C184*$M$3</f>
        <v>3098.2400000000002</v>
      </c>
      <c r="D601" s="167">
        <f t="shared" si="145"/>
        <v>3039.0149999999999</v>
      </c>
      <c r="E601" s="167">
        <f t="shared" si="145"/>
        <v>2864.9450000000002</v>
      </c>
      <c r="F601" s="167">
        <f t="shared" si="145"/>
        <v>2612.08</v>
      </c>
      <c r="G601" s="167">
        <f t="shared" si="145"/>
        <v>2303.08</v>
      </c>
    </row>
    <row r="602" spans="1:7" hidden="1" x14ac:dyDescent="0.15">
      <c r="A602" s="16">
        <v>56</v>
      </c>
      <c r="B602" s="19"/>
      <c r="C602" s="167">
        <f t="shared" ref="C602:G602" si="146">+C185*$M$3</f>
        <v>3199.1800000000003</v>
      </c>
      <c r="D602" s="167">
        <f t="shared" si="146"/>
        <v>3135.835</v>
      </c>
      <c r="E602" s="167">
        <f t="shared" si="146"/>
        <v>2956.1</v>
      </c>
      <c r="F602" s="167">
        <f t="shared" si="146"/>
        <v>2696.0250000000001</v>
      </c>
      <c r="G602" s="167">
        <f t="shared" si="146"/>
        <v>2383.42</v>
      </c>
    </row>
    <row r="603" spans="1:7" hidden="1" x14ac:dyDescent="0.15">
      <c r="A603" s="16">
        <v>57</v>
      </c>
      <c r="B603" s="19"/>
      <c r="C603" s="167">
        <f t="shared" ref="C603:G603" si="147">+C186*$M$3</f>
        <v>3298.06</v>
      </c>
      <c r="D603" s="167">
        <f t="shared" si="147"/>
        <v>3233.17</v>
      </c>
      <c r="E603" s="167">
        <f t="shared" si="147"/>
        <v>3044.6800000000003</v>
      </c>
      <c r="F603" s="167">
        <f t="shared" si="147"/>
        <v>2775.85</v>
      </c>
      <c r="G603" s="167">
        <f t="shared" si="147"/>
        <v>2463.2449999999999</v>
      </c>
    </row>
    <row r="604" spans="1:7" hidden="1" x14ac:dyDescent="0.15">
      <c r="A604" s="16">
        <v>58</v>
      </c>
      <c r="B604" s="19"/>
      <c r="C604" s="167">
        <f t="shared" ref="C604:G604" si="148">+C187*$M$3</f>
        <v>3411.875</v>
      </c>
      <c r="D604" s="167">
        <f t="shared" si="148"/>
        <v>3345.9549999999999</v>
      </c>
      <c r="E604" s="167">
        <f t="shared" si="148"/>
        <v>3140.9850000000001</v>
      </c>
      <c r="F604" s="167">
        <f t="shared" si="148"/>
        <v>2873.7000000000003</v>
      </c>
      <c r="G604" s="167">
        <f t="shared" si="148"/>
        <v>2567.2750000000001</v>
      </c>
    </row>
    <row r="605" spans="1:7" hidden="1" x14ac:dyDescent="0.15">
      <c r="A605" s="16">
        <v>59</v>
      </c>
      <c r="B605" s="19"/>
      <c r="C605" s="167">
        <f t="shared" ref="C605:G605" si="149">+C188*$M$3</f>
        <v>3524.145</v>
      </c>
      <c r="D605" s="167">
        <f t="shared" si="149"/>
        <v>3455.1350000000002</v>
      </c>
      <c r="E605" s="167">
        <f t="shared" si="149"/>
        <v>3237.8050000000003</v>
      </c>
      <c r="F605" s="167">
        <f t="shared" si="149"/>
        <v>2969.4900000000002</v>
      </c>
      <c r="G605" s="167">
        <f t="shared" si="149"/>
        <v>2671.82</v>
      </c>
    </row>
    <row r="606" spans="1:7" hidden="1" x14ac:dyDescent="0.15">
      <c r="A606" s="16">
        <v>60</v>
      </c>
      <c r="B606" s="19"/>
      <c r="C606" s="167">
        <f t="shared" ref="C606:G606" si="150">+C189*$M$3</f>
        <v>3640.5350000000003</v>
      </c>
      <c r="D606" s="167">
        <f t="shared" si="150"/>
        <v>3564.83</v>
      </c>
      <c r="E606" s="167">
        <f t="shared" si="150"/>
        <v>3333.08</v>
      </c>
      <c r="F606" s="167">
        <f t="shared" si="150"/>
        <v>3066.31</v>
      </c>
      <c r="G606" s="167">
        <f t="shared" si="150"/>
        <v>2775.85</v>
      </c>
    </row>
    <row r="607" spans="1:7" hidden="1" x14ac:dyDescent="0.15">
      <c r="A607" s="16">
        <v>61</v>
      </c>
      <c r="B607" s="19"/>
      <c r="C607" s="167">
        <f t="shared" ref="C607:G607" si="151">+C190*$M$3</f>
        <v>3778.04</v>
      </c>
      <c r="D607" s="167">
        <f t="shared" si="151"/>
        <v>3702.335</v>
      </c>
      <c r="E607" s="167">
        <f t="shared" si="151"/>
        <v>3477.7950000000001</v>
      </c>
      <c r="F607" s="167">
        <f t="shared" si="151"/>
        <v>3181.67</v>
      </c>
      <c r="G607" s="167">
        <f t="shared" si="151"/>
        <v>2879.88</v>
      </c>
    </row>
    <row r="608" spans="1:7" hidden="1" x14ac:dyDescent="0.15">
      <c r="A608" s="16">
        <v>62</v>
      </c>
      <c r="B608" s="19"/>
      <c r="C608" s="167">
        <f t="shared" ref="C608:G608" si="152">+C191*$M$3</f>
        <v>3947.4749999999999</v>
      </c>
      <c r="D608" s="167">
        <f t="shared" si="152"/>
        <v>3870.7400000000002</v>
      </c>
      <c r="E608" s="167">
        <f t="shared" si="152"/>
        <v>3647.23</v>
      </c>
      <c r="F608" s="167">
        <f t="shared" si="152"/>
        <v>3325.87</v>
      </c>
      <c r="G608" s="167">
        <f t="shared" si="152"/>
        <v>3010.69</v>
      </c>
    </row>
    <row r="609" spans="1:7" hidden="1" x14ac:dyDescent="0.15">
      <c r="A609" s="16">
        <v>63</v>
      </c>
      <c r="B609" s="19"/>
      <c r="C609" s="167">
        <f t="shared" ref="C609:G609" si="153">+C192*$M$3</f>
        <v>4151.93</v>
      </c>
      <c r="D609" s="167">
        <f t="shared" si="153"/>
        <v>4067.9850000000001</v>
      </c>
      <c r="E609" s="167">
        <f t="shared" si="153"/>
        <v>3834.1750000000002</v>
      </c>
      <c r="F609" s="167">
        <f t="shared" si="153"/>
        <v>3494.79</v>
      </c>
      <c r="G609" s="167">
        <f t="shared" si="153"/>
        <v>3165.19</v>
      </c>
    </row>
    <row r="610" spans="1:7" hidden="1" x14ac:dyDescent="0.15">
      <c r="A610" s="16">
        <v>64</v>
      </c>
      <c r="B610" s="19"/>
      <c r="C610" s="167">
        <f t="shared" ref="C610:G610" si="154">+C193*$M$3</f>
        <v>4392.4350000000004</v>
      </c>
      <c r="D610" s="167">
        <f t="shared" si="154"/>
        <v>4302.8249999999998</v>
      </c>
      <c r="E610" s="167">
        <f t="shared" si="154"/>
        <v>4056.6550000000002</v>
      </c>
      <c r="F610" s="167">
        <f t="shared" si="154"/>
        <v>3698.2150000000001</v>
      </c>
      <c r="G610" s="167">
        <f t="shared" si="154"/>
        <v>3346.9850000000001</v>
      </c>
    </row>
    <row r="611" spans="1:7" hidden="1" x14ac:dyDescent="0.15">
      <c r="A611" s="16">
        <v>65</v>
      </c>
      <c r="B611" s="19"/>
      <c r="C611" s="167">
        <f t="shared" ref="C611:G611" si="155">+C194*$M$3</f>
        <v>4678.26</v>
      </c>
      <c r="D611" s="167">
        <f t="shared" si="155"/>
        <v>4582.47</v>
      </c>
      <c r="E611" s="167">
        <f t="shared" si="155"/>
        <v>4322.3950000000004</v>
      </c>
      <c r="F611" s="167">
        <f t="shared" si="155"/>
        <v>3940.2650000000003</v>
      </c>
      <c r="G611" s="167">
        <f t="shared" si="155"/>
        <v>3595.73</v>
      </c>
    </row>
    <row r="612" spans="1:7" hidden="1" x14ac:dyDescent="0.15">
      <c r="A612" s="16">
        <v>66</v>
      </c>
      <c r="B612" s="19"/>
      <c r="C612" s="167">
        <f t="shared" ref="C612:G612" si="156">+C195*$M$3</f>
        <v>5014.04</v>
      </c>
      <c r="D612" s="167">
        <f t="shared" si="156"/>
        <v>4914.13</v>
      </c>
      <c r="E612" s="167">
        <f t="shared" si="156"/>
        <v>4631.3950000000004</v>
      </c>
      <c r="F612" s="167">
        <f t="shared" si="156"/>
        <v>4224.03</v>
      </c>
      <c r="G612" s="167">
        <f t="shared" si="156"/>
        <v>3884.645</v>
      </c>
    </row>
    <row r="613" spans="1:7" hidden="1" x14ac:dyDescent="0.15">
      <c r="A613" s="16">
        <v>67</v>
      </c>
      <c r="B613" s="19"/>
      <c r="C613" s="167">
        <f t="shared" ref="C613:G613" si="157">+C196*$M$3</f>
        <v>5413.68</v>
      </c>
      <c r="D613" s="167">
        <f t="shared" si="157"/>
        <v>5308.62</v>
      </c>
      <c r="E613" s="167">
        <f t="shared" si="157"/>
        <v>5001.68</v>
      </c>
      <c r="F613" s="167">
        <f t="shared" si="157"/>
        <v>4560.84</v>
      </c>
      <c r="G613" s="167">
        <f t="shared" si="157"/>
        <v>4196.7349999999997</v>
      </c>
    </row>
    <row r="614" spans="1:7" hidden="1" x14ac:dyDescent="0.15">
      <c r="A614" s="16">
        <v>68</v>
      </c>
      <c r="B614" s="19"/>
      <c r="C614" s="167">
        <f t="shared" ref="C614:G614" si="158">+C197*$M$3</f>
        <v>5875.12</v>
      </c>
      <c r="D614" s="167">
        <f t="shared" si="158"/>
        <v>5755.64</v>
      </c>
      <c r="E614" s="167">
        <f t="shared" si="158"/>
        <v>5425.01</v>
      </c>
      <c r="F614" s="167">
        <f t="shared" si="158"/>
        <v>4946.0600000000004</v>
      </c>
      <c r="G614" s="167">
        <f t="shared" si="158"/>
        <v>4551.0550000000003</v>
      </c>
    </row>
    <row r="615" spans="1:7" hidden="1" x14ac:dyDescent="0.15">
      <c r="A615" s="16">
        <v>69</v>
      </c>
      <c r="B615" s="19"/>
      <c r="C615" s="167">
        <f t="shared" ref="C615:G615" si="159">+C198*$M$3</f>
        <v>6411.2350000000006</v>
      </c>
      <c r="D615" s="167">
        <f t="shared" si="159"/>
        <v>6284.5450000000001</v>
      </c>
      <c r="E615" s="167">
        <f t="shared" si="159"/>
        <v>5920.9549999999999</v>
      </c>
      <c r="F615" s="167">
        <f t="shared" si="159"/>
        <v>5398.2300000000005</v>
      </c>
      <c r="G615" s="167">
        <f t="shared" si="159"/>
        <v>4971.8100000000004</v>
      </c>
    </row>
    <row r="616" spans="1:7" hidden="1" x14ac:dyDescent="0.15">
      <c r="A616" s="16">
        <v>70</v>
      </c>
      <c r="B616" s="19"/>
      <c r="C616" s="167">
        <f t="shared" ref="C616:G616" si="160">+C199*$M$3</f>
        <v>7033.3550000000005</v>
      </c>
      <c r="D616" s="167">
        <f t="shared" si="160"/>
        <v>6890.1850000000004</v>
      </c>
      <c r="E616" s="167">
        <f t="shared" si="160"/>
        <v>6440.0749999999998</v>
      </c>
      <c r="F616" s="167">
        <f t="shared" si="160"/>
        <v>5921.47</v>
      </c>
      <c r="G616" s="167">
        <f t="shared" si="160"/>
        <v>5530.07</v>
      </c>
    </row>
    <row r="617" spans="1:7" hidden="1" x14ac:dyDescent="0.15">
      <c r="A617" s="16">
        <v>71</v>
      </c>
      <c r="B617" s="19"/>
      <c r="C617" s="167">
        <f t="shared" ref="C617:G617" si="161">+C200*$M$3</f>
        <v>7741.9949999999999</v>
      </c>
      <c r="D617" s="167">
        <f t="shared" si="161"/>
        <v>7588.01</v>
      </c>
      <c r="E617" s="167">
        <f t="shared" si="161"/>
        <v>7151.8050000000003</v>
      </c>
      <c r="F617" s="167">
        <f t="shared" si="161"/>
        <v>6519.9000000000005</v>
      </c>
      <c r="G617" s="167">
        <f t="shared" si="161"/>
        <v>6089.3600000000006</v>
      </c>
    </row>
    <row r="618" spans="1:7" hidden="1" x14ac:dyDescent="0.15">
      <c r="A618" s="16">
        <v>72</v>
      </c>
      <c r="B618" s="19"/>
      <c r="C618" s="167">
        <f t="shared" ref="C618:G618" si="162">+C201*$M$3</f>
        <v>8567.5400000000009</v>
      </c>
      <c r="D618" s="167">
        <f t="shared" si="162"/>
        <v>8394.5</v>
      </c>
      <c r="E618" s="167">
        <f t="shared" si="162"/>
        <v>7912.9750000000004</v>
      </c>
      <c r="F618" s="167">
        <f t="shared" si="162"/>
        <v>7215.1500000000005</v>
      </c>
      <c r="G618" s="167">
        <f t="shared" si="162"/>
        <v>6740.835</v>
      </c>
    </row>
    <row r="619" spans="1:7" hidden="1" x14ac:dyDescent="0.15">
      <c r="A619" s="16">
        <v>73</v>
      </c>
      <c r="B619" s="19"/>
      <c r="C619" s="167">
        <f t="shared" ref="C619:G619" si="163">+C202*$M$3</f>
        <v>9515.14</v>
      </c>
      <c r="D619" s="167">
        <f t="shared" si="163"/>
        <v>9323.0450000000001</v>
      </c>
      <c r="E619" s="167">
        <f t="shared" si="163"/>
        <v>8788.4750000000004</v>
      </c>
      <c r="F619" s="167">
        <f t="shared" si="163"/>
        <v>8012.8850000000002</v>
      </c>
      <c r="G619" s="167">
        <f t="shared" si="163"/>
        <v>7482.4350000000004</v>
      </c>
    </row>
    <row r="620" spans="1:7" hidden="1" x14ac:dyDescent="0.15">
      <c r="A620" s="16">
        <v>74</v>
      </c>
      <c r="B620" s="19"/>
      <c r="C620" s="167">
        <f t="shared" ref="C620:G620" si="164">+C203*$M$3</f>
        <v>10609.514999999999</v>
      </c>
      <c r="D620" s="167">
        <f t="shared" si="164"/>
        <v>10396.305</v>
      </c>
      <c r="E620" s="167">
        <f t="shared" si="164"/>
        <v>9796.8449999999993</v>
      </c>
      <c r="F620" s="167">
        <f t="shared" si="164"/>
        <v>8932.16</v>
      </c>
      <c r="G620" s="167">
        <f t="shared" si="164"/>
        <v>8344.0300000000007</v>
      </c>
    </row>
    <row r="621" spans="1:7" hidden="1" x14ac:dyDescent="0.15">
      <c r="A621" s="16">
        <v>75</v>
      </c>
      <c r="B621" s="19"/>
      <c r="C621" s="167">
        <f t="shared" ref="C621:G621" si="165">+C204*$M$3</f>
        <v>11861.48</v>
      </c>
      <c r="D621" s="167">
        <f t="shared" si="165"/>
        <v>11622.005000000001</v>
      </c>
      <c r="E621" s="167">
        <f t="shared" si="165"/>
        <v>10909.245000000001</v>
      </c>
      <c r="F621" s="167">
        <f t="shared" si="165"/>
        <v>9986.3649999999998</v>
      </c>
      <c r="G621" s="167">
        <f t="shared" si="165"/>
        <v>9387.42</v>
      </c>
    </row>
    <row r="622" spans="1:7" hidden="1" x14ac:dyDescent="0.15">
      <c r="A622" s="16">
        <v>76</v>
      </c>
      <c r="B622" s="19"/>
      <c r="C622" s="167">
        <f t="shared" ref="C622:G622" si="166">+C205*$M$3</f>
        <v>13302.45</v>
      </c>
      <c r="D622" s="167">
        <f t="shared" si="166"/>
        <v>13031.045</v>
      </c>
      <c r="E622" s="167">
        <f t="shared" si="166"/>
        <v>12273.995000000001</v>
      </c>
      <c r="F622" s="167">
        <f t="shared" si="166"/>
        <v>11198.675000000001</v>
      </c>
      <c r="G622" s="167">
        <f t="shared" si="166"/>
        <v>10527.115</v>
      </c>
    </row>
    <row r="623" spans="1:7" hidden="1" x14ac:dyDescent="0.15">
      <c r="A623" s="16">
        <v>77</v>
      </c>
      <c r="B623" s="19"/>
      <c r="C623" s="167">
        <f t="shared" ref="C623:G623" si="167">+C206*$M$3</f>
        <v>14937.575000000001</v>
      </c>
      <c r="D623" s="167">
        <f t="shared" si="167"/>
        <v>14636.815000000001</v>
      </c>
      <c r="E623" s="167">
        <f t="shared" si="167"/>
        <v>13792.73</v>
      </c>
      <c r="F623" s="167">
        <f t="shared" si="167"/>
        <v>12578.36</v>
      </c>
      <c r="G623" s="167">
        <f t="shared" si="167"/>
        <v>11822.34</v>
      </c>
    </row>
    <row r="624" spans="1:7" hidden="1" x14ac:dyDescent="0.15">
      <c r="A624" s="16">
        <v>78</v>
      </c>
      <c r="B624" s="19"/>
      <c r="C624" s="167">
        <f t="shared" ref="C624:G624" si="168">+C207*$M$3</f>
        <v>16785.395</v>
      </c>
      <c r="D624" s="167">
        <f t="shared" si="168"/>
        <v>16445.494999999999</v>
      </c>
      <c r="E624" s="167">
        <f t="shared" si="168"/>
        <v>15500.470000000001</v>
      </c>
      <c r="F624" s="167">
        <f t="shared" si="168"/>
        <v>14132.115</v>
      </c>
      <c r="G624" s="167">
        <f t="shared" si="168"/>
        <v>13281.85</v>
      </c>
    </row>
    <row r="625" spans="1:7" hidden="1" x14ac:dyDescent="0.15">
      <c r="A625" s="16">
        <v>79</v>
      </c>
      <c r="B625" s="19"/>
      <c r="C625" s="167">
        <f t="shared" ref="C625:G625" si="169">+C208*$M$3</f>
        <v>18858.27</v>
      </c>
      <c r="D625" s="167">
        <f t="shared" si="169"/>
        <v>18479.744999999999</v>
      </c>
      <c r="E625" s="167">
        <f t="shared" si="169"/>
        <v>17415.240000000002</v>
      </c>
      <c r="F625" s="167">
        <f t="shared" si="169"/>
        <v>15877.965</v>
      </c>
      <c r="G625" s="167">
        <f t="shared" si="169"/>
        <v>14923.155000000001</v>
      </c>
    </row>
    <row r="626" spans="1:7" hidden="1" x14ac:dyDescent="0.15">
      <c r="A626" s="16">
        <v>80</v>
      </c>
      <c r="B626" s="19" t="s">
        <v>3</v>
      </c>
      <c r="C626" s="167">
        <f t="shared" ref="C626:G626" si="170">+C209*$M$3</f>
        <v>21340.57</v>
      </c>
      <c r="D626" s="167">
        <f t="shared" si="170"/>
        <v>20909.514999999999</v>
      </c>
      <c r="E626" s="167">
        <f t="shared" si="170"/>
        <v>19706.990000000002</v>
      </c>
      <c r="F626" s="167">
        <f t="shared" si="170"/>
        <v>17968.350000000002</v>
      </c>
      <c r="G626" s="167">
        <f t="shared" si="170"/>
        <v>16885.82</v>
      </c>
    </row>
    <row r="627" spans="1:7" hidden="1" x14ac:dyDescent="0.15">
      <c r="A627" s="16">
        <v>1</v>
      </c>
      <c r="B627" s="19" t="s">
        <v>4</v>
      </c>
      <c r="C627" s="167">
        <f t="shared" ref="C627:G627" si="171">+C210*$M$3</f>
        <v>633.45000000000005</v>
      </c>
      <c r="D627" s="167">
        <f t="shared" si="171"/>
        <v>619.03</v>
      </c>
      <c r="E627" s="167">
        <f t="shared" si="171"/>
        <v>582.98</v>
      </c>
      <c r="F627" s="167">
        <f t="shared" si="171"/>
        <v>534.05500000000006</v>
      </c>
      <c r="G627" s="167">
        <f t="shared" si="171"/>
        <v>314.15000000000003</v>
      </c>
    </row>
    <row r="628" spans="1:7" hidden="1" x14ac:dyDescent="0.15">
      <c r="A628" s="16">
        <v>2</v>
      </c>
      <c r="B628" s="19" t="s">
        <v>1</v>
      </c>
      <c r="C628" s="167">
        <f t="shared" ref="C628:G628" si="172">+C211*$M$3</f>
        <v>1064.5050000000001</v>
      </c>
      <c r="D628" s="167">
        <f t="shared" si="172"/>
        <v>1042.875</v>
      </c>
      <c r="E628" s="167">
        <f t="shared" si="172"/>
        <v>982.10500000000002</v>
      </c>
      <c r="F628" s="167">
        <f t="shared" si="172"/>
        <v>896.1</v>
      </c>
      <c r="G628" s="167">
        <f t="shared" si="172"/>
        <v>468.13499999999999</v>
      </c>
    </row>
    <row r="629" spans="1:7" ht="14" hidden="1" thickBot="1" x14ac:dyDescent="0.2">
      <c r="A629" s="20">
        <v>3</v>
      </c>
      <c r="B629" s="21" t="s">
        <v>5</v>
      </c>
      <c r="C629" s="167">
        <f t="shared" ref="C629:G629" si="173">+C212*$M$3</f>
        <v>1560.9650000000001</v>
      </c>
      <c r="D629" s="167">
        <f t="shared" si="173"/>
        <v>1528.0050000000001</v>
      </c>
      <c r="E629" s="167">
        <f t="shared" si="173"/>
        <v>1440.4549999999999</v>
      </c>
      <c r="F629" s="167">
        <f t="shared" si="173"/>
        <v>1314.7950000000001</v>
      </c>
      <c r="G629" s="167">
        <f t="shared" si="173"/>
        <v>669.5</v>
      </c>
    </row>
    <row r="630" spans="1:7" ht="14" hidden="1" thickBot="1" x14ac:dyDescent="0.2">
      <c r="A630" s="15"/>
      <c r="B630" s="15"/>
      <c r="C630" s="15"/>
      <c r="D630" s="15"/>
      <c r="E630" s="15"/>
      <c r="F630" s="15"/>
      <c r="G630" s="15"/>
    </row>
    <row r="631" spans="1:7" ht="18" hidden="1" x14ac:dyDescent="0.2">
      <c r="A631" s="449" t="s">
        <v>69</v>
      </c>
      <c r="B631" s="450"/>
      <c r="C631" s="450"/>
      <c r="D631" s="450"/>
      <c r="E631" s="450"/>
      <c r="F631" s="450"/>
      <c r="G631" s="451"/>
    </row>
    <row r="632" spans="1:7" ht="18" hidden="1" x14ac:dyDescent="0.2">
      <c r="A632" s="452" t="s">
        <v>67</v>
      </c>
      <c r="B632" s="453"/>
      <c r="C632" s="453"/>
      <c r="D632" s="453"/>
      <c r="E632" s="453"/>
      <c r="F632" s="453"/>
      <c r="G632" s="454"/>
    </row>
    <row r="633" spans="1:7" hidden="1" x14ac:dyDescent="0.15">
      <c r="A633" s="446" t="s">
        <v>0</v>
      </c>
      <c r="B633" s="447"/>
      <c r="C633" s="447"/>
      <c r="D633" s="447"/>
      <c r="E633" s="447"/>
      <c r="F633" s="447"/>
      <c r="G633" s="448"/>
    </row>
    <row r="634" spans="1:7" hidden="1" x14ac:dyDescent="0.15">
      <c r="A634" s="16" t="s">
        <v>2</v>
      </c>
      <c r="B634" s="17" t="s">
        <v>2</v>
      </c>
      <c r="C634" s="18" t="s">
        <v>47</v>
      </c>
      <c r="D634" s="18" t="s">
        <v>48</v>
      </c>
      <c r="E634" s="18" t="s">
        <v>49</v>
      </c>
      <c r="F634" s="18" t="s">
        <v>50</v>
      </c>
      <c r="G634" s="22" t="s">
        <v>51</v>
      </c>
    </row>
    <row r="635" spans="1:7" hidden="1" x14ac:dyDescent="0.15">
      <c r="A635" s="16">
        <v>18</v>
      </c>
      <c r="B635" s="19"/>
      <c r="C635" s="167">
        <f>+C289*$M$3</f>
        <v>980.56000000000006</v>
      </c>
      <c r="D635" s="167">
        <f t="shared" ref="D635:G635" si="174">+D289*$M$3</f>
        <v>960.47500000000002</v>
      </c>
      <c r="E635" s="167">
        <f t="shared" si="174"/>
        <v>905.37</v>
      </c>
      <c r="F635" s="167">
        <f t="shared" si="174"/>
        <v>826.57500000000005</v>
      </c>
      <c r="G635" s="167">
        <f t="shared" si="174"/>
        <v>638.08500000000004</v>
      </c>
    </row>
    <row r="636" spans="1:7" hidden="1" x14ac:dyDescent="0.15">
      <c r="A636" s="16">
        <v>19</v>
      </c>
      <c r="B636" s="19"/>
      <c r="C636" s="167">
        <f t="shared" ref="C636:G636" si="175">+C290*$M$3</f>
        <v>996.52499999999998</v>
      </c>
      <c r="D636" s="167">
        <f t="shared" si="175"/>
        <v>976.95500000000004</v>
      </c>
      <c r="E636" s="167">
        <f t="shared" si="175"/>
        <v>919.27499999999998</v>
      </c>
      <c r="F636" s="167">
        <f t="shared" si="175"/>
        <v>838.93500000000006</v>
      </c>
      <c r="G636" s="167">
        <f t="shared" si="175"/>
        <v>651.47500000000002</v>
      </c>
    </row>
    <row r="637" spans="1:7" hidden="1" x14ac:dyDescent="0.15">
      <c r="A637" s="16">
        <v>20</v>
      </c>
      <c r="B637" s="19"/>
      <c r="C637" s="167">
        <f t="shared" ref="C637:G637" si="176">+C291*$M$3</f>
        <v>1014.5500000000001</v>
      </c>
      <c r="D637" s="167">
        <f t="shared" si="176"/>
        <v>992.40499999999997</v>
      </c>
      <c r="E637" s="167">
        <f t="shared" si="176"/>
        <v>935.755</v>
      </c>
      <c r="F637" s="167">
        <f t="shared" si="176"/>
        <v>851.81000000000006</v>
      </c>
      <c r="G637" s="167">
        <f t="shared" si="176"/>
        <v>665.38</v>
      </c>
    </row>
    <row r="638" spans="1:7" hidden="1" x14ac:dyDescent="0.15">
      <c r="A638" s="16">
        <v>21</v>
      </c>
      <c r="B638" s="19"/>
      <c r="C638" s="167">
        <f t="shared" ref="C638:G638" si="177">+C292*$M$3</f>
        <v>1031.03</v>
      </c>
      <c r="D638" s="167">
        <f t="shared" si="177"/>
        <v>1008.37</v>
      </c>
      <c r="E638" s="167">
        <f t="shared" si="177"/>
        <v>953.78</v>
      </c>
      <c r="F638" s="167">
        <f t="shared" si="177"/>
        <v>867.77499999999998</v>
      </c>
      <c r="G638" s="167">
        <f t="shared" si="177"/>
        <v>681.34500000000003</v>
      </c>
    </row>
    <row r="639" spans="1:7" hidden="1" x14ac:dyDescent="0.15">
      <c r="A639" s="16">
        <v>22</v>
      </c>
      <c r="B639" s="19"/>
      <c r="C639" s="167">
        <f t="shared" ref="C639:G639" si="178">+C293*$M$3</f>
        <v>1047.51</v>
      </c>
      <c r="D639" s="167">
        <f t="shared" si="178"/>
        <v>1026.395</v>
      </c>
      <c r="E639" s="167">
        <f t="shared" si="178"/>
        <v>967.68500000000006</v>
      </c>
      <c r="F639" s="167">
        <f t="shared" si="178"/>
        <v>881.68000000000006</v>
      </c>
      <c r="G639" s="167">
        <f t="shared" si="178"/>
        <v>694.73500000000001</v>
      </c>
    </row>
    <row r="640" spans="1:7" hidden="1" x14ac:dyDescent="0.15">
      <c r="A640" s="16">
        <v>23</v>
      </c>
      <c r="B640" s="19"/>
      <c r="C640" s="167">
        <f t="shared" ref="C640:G640" si="179">+C294*$M$3</f>
        <v>1065.02</v>
      </c>
      <c r="D640" s="167">
        <f t="shared" si="179"/>
        <v>1044.9349999999999</v>
      </c>
      <c r="E640" s="167">
        <f t="shared" si="179"/>
        <v>982.62</v>
      </c>
      <c r="F640" s="167">
        <f t="shared" si="179"/>
        <v>897.13</v>
      </c>
      <c r="G640" s="167">
        <f t="shared" si="179"/>
        <v>709.15499999999997</v>
      </c>
    </row>
    <row r="641" spans="1:7" hidden="1" x14ac:dyDescent="0.15">
      <c r="A641" s="16">
        <v>24</v>
      </c>
      <c r="B641" s="19"/>
      <c r="C641" s="167">
        <f t="shared" ref="C641:G641" si="180">+C295*$M$3</f>
        <v>1082.0150000000001</v>
      </c>
      <c r="D641" s="167">
        <f t="shared" si="180"/>
        <v>1061.93</v>
      </c>
      <c r="E641" s="167">
        <f t="shared" si="180"/>
        <v>1000.13</v>
      </c>
      <c r="F641" s="167">
        <f t="shared" si="180"/>
        <v>912.58</v>
      </c>
      <c r="G641" s="167">
        <f t="shared" si="180"/>
        <v>724.09</v>
      </c>
    </row>
    <row r="642" spans="1:7" hidden="1" x14ac:dyDescent="0.15">
      <c r="A642" s="16">
        <v>25</v>
      </c>
      <c r="B642" s="19"/>
      <c r="C642" s="167">
        <f t="shared" ref="C642:G642" si="181">+C296*$M$3</f>
        <v>1100.5550000000001</v>
      </c>
      <c r="D642" s="167">
        <f t="shared" si="181"/>
        <v>1077.895</v>
      </c>
      <c r="E642" s="167">
        <f t="shared" si="181"/>
        <v>1016.61</v>
      </c>
      <c r="F642" s="167">
        <f t="shared" si="181"/>
        <v>926.48500000000001</v>
      </c>
      <c r="G642" s="167">
        <f t="shared" si="181"/>
        <v>736.96500000000003</v>
      </c>
    </row>
    <row r="643" spans="1:7" hidden="1" x14ac:dyDescent="0.15">
      <c r="A643" s="16">
        <v>26</v>
      </c>
      <c r="B643" s="19"/>
      <c r="C643" s="167">
        <f t="shared" ref="C643:G643" si="182">+C297*$M$3</f>
        <v>1116.0050000000001</v>
      </c>
      <c r="D643" s="167">
        <f t="shared" si="182"/>
        <v>1095.92</v>
      </c>
      <c r="E643" s="167">
        <f t="shared" si="182"/>
        <v>1032.575</v>
      </c>
      <c r="F643" s="167">
        <f t="shared" si="182"/>
        <v>941.42000000000007</v>
      </c>
      <c r="G643" s="167">
        <f t="shared" si="182"/>
        <v>751.9</v>
      </c>
    </row>
    <row r="644" spans="1:7" hidden="1" x14ac:dyDescent="0.15">
      <c r="A644" s="16">
        <v>27</v>
      </c>
      <c r="B644" s="19"/>
      <c r="C644" s="167">
        <f t="shared" ref="C644:G644" si="183">+C298*$M$3</f>
        <v>1135.575</v>
      </c>
      <c r="D644" s="167">
        <f t="shared" si="183"/>
        <v>1112.915</v>
      </c>
      <c r="E644" s="167">
        <f t="shared" si="183"/>
        <v>1047.51</v>
      </c>
      <c r="F644" s="167">
        <f t="shared" si="183"/>
        <v>955.84</v>
      </c>
      <c r="G644" s="167">
        <f t="shared" si="183"/>
        <v>767.35</v>
      </c>
    </row>
    <row r="645" spans="1:7" hidden="1" x14ac:dyDescent="0.15">
      <c r="A645" s="16">
        <v>28</v>
      </c>
      <c r="B645" s="19"/>
      <c r="C645" s="167">
        <f t="shared" ref="C645:G645" si="184">+C299*$M$3</f>
        <v>1155.145</v>
      </c>
      <c r="D645" s="167">
        <f t="shared" si="184"/>
        <v>1130.94</v>
      </c>
      <c r="E645" s="167">
        <f t="shared" si="184"/>
        <v>1065.5350000000001</v>
      </c>
      <c r="F645" s="167">
        <f t="shared" si="184"/>
        <v>972.83500000000004</v>
      </c>
      <c r="G645" s="167">
        <f t="shared" si="184"/>
        <v>785.89</v>
      </c>
    </row>
    <row r="646" spans="1:7" hidden="1" x14ac:dyDescent="0.15">
      <c r="A646" s="16">
        <v>29</v>
      </c>
      <c r="B646" s="19"/>
      <c r="C646" s="167">
        <f t="shared" ref="C646:G646" si="185">+C300*$M$3</f>
        <v>1176.7750000000001</v>
      </c>
      <c r="D646" s="167">
        <f t="shared" si="185"/>
        <v>1152.57</v>
      </c>
      <c r="E646" s="167">
        <f t="shared" si="185"/>
        <v>1086.6500000000001</v>
      </c>
      <c r="F646" s="167">
        <f t="shared" si="185"/>
        <v>990.34500000000003</v>
      </c>
      <c r="G646" s="167">
        <f t="shared" si="185"/>
        <v>803.4</v>
      </c>
    </row>
    <row r="647" spans="1:7" hidden="1" x14ac:dyDescent="0.15">
      <c r="A647" s="16">
        <v>30</v>
      </c>
      <c r="B647" s="19"/>
      <c r="C647" s="167">
        <f t="shared" ref="C647:G647" si="186">+C301*$M$3</f>
        <v>1196.345</v>
      </c>
      <c r="D647" s="167">
        <f t="shared" si="186"/>
        <v>1171.1100000000001</v>
      </c>
      <c r="E647" s="167">
        <f t="shared" si="186"/>
        <v>1105.7049999999999</v>
      </c>
      <c r="F647" s="167">
        <f t="shared" si="186"/>
        <v>1006.3100000000001</v>
      </c>
      <c r="G647" s="167">
        <f t="shared" si="186"/>
        <v>822.45500000000004</v>
      </c>
    </row>
    <row r="648" spans="1:7" hidden="1" x14ac:dyDescent="0.15">
      <c r="A648" s="16">
        <v>31</v>
      </c>
      <c r="B648" s="19"/>
      <c r="C648" s="167">
        <f t="shared" ref="C648:G648" si="187">+C302*$M$3</f>
        <v>1216.9449999999999</v>
      </c>
      <c r="D648" s="167">
        <f t="shared" si="187"/>
        <v>1191.1949999999999</v>
      </c>
      <c r="E648" s="167">
        <f t="shared" si="187"/>
        <v>1124.76</v>
      </c>
      <c r="F648" s="167">
        <f t="shared" si="187"/>
        <v>1024.335</v>
      </c>
      <c r="G648" s="167">
        <f t="shared" si="187"/>
        <v>838.93500000000006</v>
      </c>
    </row>
    <row r="649" spans="1:7" hidden="1" x14ac:dyDescent="0.15">
      <c r="A649" s="16">
        <v>32</v>
      </c>
      <c r="B649" s="19"/>
      <c r="C649" s="167">
        <f t="shared" ref="C649:G649" si="188">+C303*$M$3</f>
        <v>1236</v>
      </c>
      <c r="D649" s="167">
        <f t="shared" si="188"/>
        <v>1213.3399999999999</v>
      </c>
      <c r="E649" s="167">
        <f t="shared" si="188"/>
        <v>1142.27</v>
      </c>
      <c r="F649" s="167">
        <f t="shared" si="188"/>
        <v>1042.875</v>
      </c>
      <c r="G649" s="167">
        <f t="shared" si="188"/>
        <v>859.53499999999997</v>
      </c>
    </row>
    <row r="650" spans="1:7" hidden="1" x14ac:dyDescent="0.15">
      <c r="A650" s="16">
        <v>33</v>
      </c>
      <c r="B650" s="19"/>
      <c r="C650" s="167">
        <f t="shared" ref="C650:G650" si="189">+C304*$M$3</f>
        <v>1270.5050000000001</v>
      </c>
      <c r="D650" s="167">
        <f t="shared" si="189"/>
        <v>1245.7850000000001</v>
      </c>
      <c r="E650" s="167">
        <f t="shared" si="189"/>
        <v>1174.7149999999999</v>
      </c>
      <c r="F650" s="167">
        <f t="shared" si="189"/>
        <v>1070.6849999999999</v>
      </c>
      <c r="G650" s="167">
        <f t="shared" si="189"/>
        <v>883.74</v>
      </c>
    </row>
    <row r="651" spans="1:7" hidden="1" x14ac:dyDescent="0.15">
      <c r="A651" s="16">
        <v>34</v>
      </c>
      <c r="B651" s="19"/>
      <c r="C651" s="167">
        <f t="shared" ref="C651:G651" si="190">+C305*$M$3</f>
        <v>1305.5250000000001</v>
      </c>
      <c r="D651" s="167">
        <f t="shared" si="190"/>
        <v>1280.29</v>
      </c>
      <c r="E651" s="167">
        <f t="shared" si="190"/>
        <v>1205.615</v>
      </c>
      <c r="F651" s="167">
        <f t="shared" si="190"/>
        <v>1099.5250000000001</v>
      </c>
      <c r="G651" s="167">
        <f t="shared" si="190"/>
        <v>910.005</v>
      </c>
    </row>
    <row r="652" spans="1:7" hidden="1" x14ac:dyDescent="0.15">
      <c r="A652" s="16">
        <v>35</v>
      </c>
      <c r="B652" s="19"/>
      <c r="C652" s="167">
        <f t="shared" ref="C652:G652" si="191">+C306*$M$3</f>
        <v>1337.97</v>
      </c>
      <c r="D652" s="167">
        <f t="shared" si="191"/>
        <v>1311.19</v>
      </c>
      <c r="E652" s="167">
        <f t="shared" si="191"/>
        <v>1236</v>
      </c>
      <c r="F652" s="167">
        <f t="shared" si="191"/>
        <v>1127.8500000000001</v>
      </c>
      <c r="G652" s="167">
        <f t="shared" si="191"/>
        <v>935.755</v>
      </c>
    </row>
    <row r="653" spans="1:7" hidden="1" x14ac:dyDescent="0.15">
      <c r="A653" s="16">
        <v>36</v>
      </c>
      <c r="B653" s="19"/>
      <c r="C653" s="167">
        <f t="shared" ref="C653:G653" si="192">+C307*$M$3</f>
        <v>1372.4750000000001</v>
      </c>
      <c r="D653" s="167">
        <f t="shared" si="192"/>
        <v>1345.18</v>
      </c>
      <c r="E653" s="167">
        <f t="shared" si="192"/>
        <v>1268.4449999999999</v>
      </c>
      <c r="F653" s="167">
        <f t="shared" si="192"/>
        <v>1155.145</v>
      </c>
      <c r="G653" s="167">
        <f t="shared" si="192"/>
        <v>963.05000000000007</v>
      </c>
    </row>
    <row r="654" spans="1:7" hidden="1" x14ac:dyDescent="0.15">
      <c r="A654" s="16">
        <v>37</v>
      </c>
      <c r="B654" s="19"/>
      <c r="C654" s="167">
        <f t="shared" ref="C654:G654" si="193">+C308*$M$3</f>
        <v>1406.4650000000001</v>
      </c>
      <c r="D654" s="167">
        <f t="shared" si="193"/>
        <v>1378.14</v>
      </c>
      <c r="E654" s="167">
        <f t="shared" si="193"/>
        <v>1297.8</v>
      </c>
      <c r="F654" s="167">
        <f t="shared" si="193"/>
        <v>1182.9549999999999</v>
      </c>
      <c r="G654" s="167">
        <f t="shared" si="193"/>
        <v>989.83</v>
      </c>
    </row>
    <row r="655" spans="1:7" hidden="1" x14ac:dyDescent="0.15">
      <c r="A655" s="16">
        <v>38</v>
      </c>
      <c r="B655" s="19"/>
      <c r="C655" s="167">
        <f t="shared" ref="C655:G655" si="194">+C309*$M$3</f>
        <v>1440.4549999999999</v>
      </c>
      <c r="D655" s="167">
        <f t="shared" si="194"/>
        <v>1413.16</v>
      </c>
      <c r="E655" s="167">
        <f t="shared" si="194"/>
        <v>1331.2750000000001</v>
      </c>
      <c r="F655" s="167">
        <f t="shared" si="194"/>
        <v>1214.885</v>
      </c>
      <c r="G655" s="167">
        <f t="shared" si="194"/>
        <v>1016.61</v>
      </c>
    </row>
    <row r="656" spans="1:7" hidden="1" x14ac:dyDescent="0.15">
      <c r="A656" s="16">
        <v>39</v>
      </c>
      <c r="B656" s="19"/>
      <c r="C656" s="167">
        <f t="shared" ref="C656:G656" si="195">+C310*$M$3</f>
        <v>1475.99</v>
      </c>
      <c r="D656" s="167">
        <f t="shared" si="195"/>
        <v>1445.605</v>
      </c>
      <c r="E656" s="167">
        <f t="shared" si="195"/>
        <v>1362.175</v>
      </c>
      <c r="F656" s="167">
        <f t="shared" si="195"/>
        <v>1242.6949999999999</v>
      </c>
      <c r="G656" s="167">
        <f t="shared" si="195"/>
        <v>1045.45</v>
      </c>
    </row>
    <row r="657" spans="1:7" hidden="1" x14ac:dyDescent="0.15">
      <c r="A657" s="16">
        <v>40</v>
      </c>
      <c r="B657" s="19"/>
      <c r="C657" s="167">
        <f t="shared" ref="C657:G657" si="196">+C311*$M$3</f>
        <v>1510.4950000000001</v>
      </c>
      <c r="D657" s="167">
        <f t="shared" si="196"/>
        <v>1479.08</v>
      </c>
      <c r="E657" s="167">
        <f t="shared" si="196"/>
        <v>1393.5900000000001</v>
      </c>
      <c r="F657" s="167">
        <f t="shared" si="196"/>
        <v>1271.02</v>
      </c>
      <c r="G657" s="167">
        <f t="shared" si="196"/>
        <v>1074.29</v>
      </c>
    </row>
    <row r="658" spans="1:7" hidden="1" x14ac:dyDescent="0.15">
      <c r="A658" s="16">
        <v>41</v>
      </c>
      <c r="B658" s="19"/>
      <c r="C658" s="167">
        <f t="shared" ref="C658:G658" si="197">+C312*$M$3</f>
        <v>1544.4850000000001</v>
      </c>
      <c r="D658" s="167">
        <f t="shared" si="197"/>
        <v>1513.07</v>
      </c>
      <c r="E658" s="167">
        <f t="shared" si="197"/>
        <v>1425.52</v>
      </c>
      <c r="F658" s="167">
        <f t="shared" si="197"/>
        <v>1298.3150000000001</v>
      </c>
      <c r="G658" s="167">
        <f t="shared" si="197"/>
        <v>1100.5550000000001</v>
      </c>
    </row>
    <row r="659" spans="1:7" hidden="1" x14ac:dyDescent="0.15">
      <c r="A659" s="16">
        <v>42</v>
      </c>
      <c r="B659" s="19"/>
      <c r="C659" s="167">
        <f t="shared" ref="C659:G659" si="198">+C313*$M$3</f>
        <v>1578.99</v>
      </c>
      <c r="D659" s="167">
        <f t="shared" si="198"/>
        <v>1546.5450000000001</v>
      </c>
      <c r="E659" s="167">
        <f t="shared" si="198"/>
        <v>1458.9950000000001</v>
      </c>
      <c r="F659" s="167">
        <f t="shared" si="198"/>
        <v>1329.73</v>
      </c>
      <c r="G659" s="167">
        <f t="shared" si="198"/>
        <v>1128.365</v>
      </c>
    </row>
    <row r="660" spans="1:7" hidden="1" x14ac:dyDescent="0.15">
      <c r="A660" s="16">
        <v>43</v>
      </c>
      <c r="B660" s="19"/>
      <c r="C660" s="167">
        <f t="shared" ref="C660:G660" si="199">+C314*$M$3</f>
        <v>1641.3050000000001</v>
      </c>
      <c r="D660" s="167">
        <f t="shared" si="199"/>
        <v>1608.345</v>
      </c>
      <c r="E660" s="167">
        <f t="shared" si="199"/>
        <v>1514.615</v>
      </c>
      <c r="F660" s="167">
        <f t="shared" si="199"/>
        <v>1382.26</v>
      </c>
      <c r="G660" s="167">
        <f t="shared" si="199"/>
        <v>1179.3500000000001</v>
      </c>
    </row>
    <row r="661" spans="1:7" hidden="1" x14ac:dyDescent="0.15">
      <c r="A661" s="16">
        <v>44</v>
      </c>
      <c r="B661" s="19"/>
      <c r="C661" s="167">
        <f t="shared" ref="C661:G661" si="200">+C315*$M$3</f>
        <v>1704.65</v>
      </c>
      <c r="D661" s="167">
        <f t="shared" si="200"/>
        <v>1671.175</v>
      </c>
      <c r="E661" s="167">
        <f t="shared" si="200"/>
        <v>1573.8400000000001</v>
      </c>
      <c r="F661" s="167">
        <f t="shared" si="200"/>
        <v>1435.82</v>
      </c>
      <c r="G661" s="167">
        <f t="shared" si="200"/>
        <v>1228.79</v>
      </c>
    </row>
    <row r="662" spans="1:7" hidden="1" x14ac:dyDescent="0.15">
      <c r="A662" s="16">
        <v>45</v>
      </c>
      <c r="B662" s="19"/>
      <c r="C662" s="167">
        <f t="shared" ref="C662:G662" si="201">+C316*$M$3</f>
        <v>1767.9950000000001</v>
      </c>
      <c r="D662" s="167">
        <f t="shared" si="201"/>
        <v>1729.3700000000001</v>
      </c>
      <c r="E662" s="167">
        <f t="shared" si="201"/>
        <v>1633.5800000000002</v>
      </c>
      <c r="F662" s="167">
        <f t="shared" si="201"/>
        <v>1488.865</v>
      </c>
      <c r="G662" s="167">
        <f t="shared" si="201"/>
        <v>1280.29</v>
      </c>
    </row>
    <row r="663" spans="1:7" hidden="1" x14ac:dyDescent="0.15">
      <c r="A663" s="16">
        <v>46</v>
      </c>
      <c r="B663" s="19"/>
      <c r="C663" s="167">
        <f t="shared" ref="C663:G663" si="202">+C317*$M$3</f>
        <v>1830.31</v>
      </c>
      <c r="D663" s="167">
        <f t="shared" si="202"/>
        <v>1792.2</v>
      </c>
      <c r="E663" s="167">
        <f t="shared" si="202"/>
        <v>1689.7150000000001</v>
      </c>
      <c r="F663" s="167">
        <f t="shared" si="202"/>
        <v>1542.425</v>
      </c>
      <c r="G663" s="167">
        <f t="shared" si="202"/>
        <v>1328.1849999999999</v>
      </c>
    </row>
    <row r="664" spans="1:7" hidden="1" x14ac:dyDescent="0.15">
      <c r="A664" s="16">
        <v>47</v>
      </c>
      <c r="B664" s="19"/>
      <c r="C664" s="167">
        <f t="shared" ref="C664:G664" si="203">+C318*$M$3</f>
        <v>1893.14</v>
      </c>
      <c r="D664" s="167">
        <f t="shared" si="203"/>
        <v>1854</v>
      </c>
      <c r="E664" s="167">
        <f t="shared" si="203"/>
        <v>1748.425</v>
      </c>
      <c r="F664" s="167">
        <f t="shared" si="203"/>
        <v>1593.41</v>
      </c>
      <c r="G664" s="167">
        <f t="shared" si="203"/>
        <v>1378.14</v>
      </c>
    </row>
    <row r="665" spans="1:7" hidden="1" x14ac:dyDescent="0.15">
      <c r="A665" s="16">
        <v>48</v>
      </c>
      <c r="B665" s="19"/>
      <c r="C665" s="167">
        <f t="shared" ref="C665:G665" si="204">+C319*$M$3</f>
        <v>1959.06</v>
      </c>
      <c r="D665" s="167">
        <f t="shared" si="204"/>
        <v>1919.405</v>
      </c>
      <c r="E665" s="167">
        <f t="shared" si="204"/>
        <v>1809.1949999999999</v>
      </c>
      <c r="F665" s="167">
        <f t="shared" si="204"/>
        <v>1651.0900000000001</v>
      </c>
      <c r="G665" s="167">
        <f t="shared" si="204"/>
        <v>1429.125</v>
      </c>
    </row>
    <row r="666" spans="1:7" hidden="1" x14ac:dyDescent="0.15">
      <c r="A666" s="16">
        <v>49</v>
      </c>
      <c r="B666" s="19"/>
      <c r="C666" s="167">
        <f t="shared" ref="C666:G666" si="205">+C320*$M$3</f>
        <v>2026.01</v>
      </c>
      <c r="D666" s="167">
        <f t="shared" si="205"/>
        <v>1985.8400000000001</v>
      </c>
      <c r="E666" s="167">
        <f t="shared" si="205"/>
        <v>1869.45</v>
      </c>
      <c r="F666" s="167">
        <f t="shared" si="205"/>
        <v>1706.71</v>
      </c>
      <c r="G666" s="167">
        <f t="shared" si="205"/>
        <v>1481.655</v>
      </c>
    </row>
    <row r="667" spans="1:7" hidden="1" x14ac:dyDescent="0.15">
      <c r="A667" s="16">
        <v>50</v>
      </c>
      <c r="B667" s="19"/>
      <c r="C667" s="167">
        <f t="shared" ref="C667:G667" si="206">+C321*$M$3</f>
        <v>2091.415</v>
      </c>
      <c r="D667" s="167">
        <f t="shared" si="206"/>
        <v>2050.2150000000001</v>
      </c>
      <c r="E667" s="167">
        <f t="shared" si="206"/>
        <v>1932.28</v>
      </c>
      <c r="F667" s="167">
        <f t="shared" si="206"/>
        <v>1762.3300000000002</v>
      </c>
      <c r="G667" s="167">
        <f t="shared" si="206"/>
        <v>1533.155</v>
      </c>
    </row>
    <row r="668" spans="1:7" hidden="1" x14ac:dyDescent="0.15">
      <c r="A668" s="16">
        <v>51</v>
      </c>
      <c r="B668" s="19"/>
      <c r="C668" s="167">
        <f t="shared" ref="C668:G668" si="207">+C322*$M$3</f>
        <v>2157.335</v>
      </c>
      <c r="D668" s="167">
        <f t="shared" si="207"/>
        <v>2114.59</v>
      </c>
      <c r="E668" s="167">
        <f t="shared" si="207"/>
        <v>1992.5350000000001</v>
      </c>
      <c r="F668" s="167">
        <f t="shared" si="207"/>
        <v>1817.95</v>
      </c>
      <c r="G668" s="167">
        <f t="shared" si="207"/>
        <v>1584.14</v>
      </c>
    </row>
    <row r="669" spans="1:7" hidden="1" x14ac:dyDescent="0.15">
      <c r="A669" s="16">
        <v>52</v>
      </c>
      <c r="B669" s="19"/>
      <c r="C669" s="167">
        <f t="shared" ref="C669:G669" si="208">+C323*$M$3</f>
        <v>2223.77</v>
      </c>
      <c r="D669" s="167">
        <f t="shared" si="208"/>
        <v>2178.9650000000001</v>
      </c>
      <c r="E669" s="167">
        <f t="shared" si="208"/>
        <v>2054.85</v>
      </c>
      <c r="F669" s="167">
        <f t="shared" si="208"/>
        <v>1874.085</v>
      </c>
      <c r="G669" s="167">
        <f t="shared" si="208"/>
        <v>1637.1849999999999</v>
      </c>
    </row>
    <row r="670" spans="1:7" hidden="1" x14ac:dyDescent="0.15">
      <c r="A670" s="16">
        <v>53</v>
      </c>
      <c r="B670" s="19"/>
      <c r="C670" s="167">
        <f t="shared" ref="C670:G670" si="209">+C324*$M$3</f>
        <v>2303.08</v>
      </c>
      <c r="D670" s="167">
        <f t="shared" si="209"/>
        <v>2256.2150000000001</v>
      </c>
      <c r="E670" s="167">
        <f t="shared" si="209"/>
        <v>2125.92</v>
      </c>
      <c r="F670" s="167">
        <f t="shared" si="209"/>
        <v>1938.9750000000001</v>
      </c>
      <c r="G670" s="167">
        <f t="shared" si="209"/>
        <v>1700.0150000000001</v>
      </c>
    </row>
    <row r="671" spans="1:7" hidden="1" x14ac:dyDescent="0.15">
      <c r="A671" s="16">
        <v>54</v>
      </c>
      <c r="B671" s="19"/>
      <c r="C671" s="167">
        <f t="shared" ref="C671:G671" si="210">+C325*$M$3</f>
        <v>2382.9050000000002</v>
      </c>
      <c r="D671" s="167">
        <f t="shared" si="210"/>
        <v>2333.4650000000001</v>
      </c>
      <c r="E671" s="167">
        <f t="shared" si="210"/>
        <v>2199.0500000000002</v>
      </c>
      <c r="F671" s="167">
        <f t="shared" si="210"/>
        <v>2005.41</v>
      </c>
      <c r="G671" s="167">
        <f t="shared" si="210"/>
        <v>1764.39</v>
      </c>
    </row>
    <row r="672" spans="1:7" hidden="1" x14ac:dyDescent="0.15">
      <c r="A672" s="16">
        <v>55</v>
      </c>
      <c r="B672" s="19"/>
      <c r="C672" s="167">
        <f t="shared" ref="C672:G672" si="211">+C326*$M$3</f>
        <v>2460.67</v>
      </c>
      <c r="D672" s="167">
        <f t="shared" si="211"/>
        <v>2410.2000000000003</v>
      </c>
      <c r="E672" s="167">
        <f t="shared" si="211"/>
        <v>2271.665</v>
      </c>
      <c r="F672" s="167">
        <f t="shared" si="211"/>
        <v>2070.8150000000001</v>
      </c>
      <c r="G672" s="167">
        <f t="shared" si="211"/>
        <v>1828.25</v>
      </c>
    </row>
    <row r="673" spans="1:7" hidden="1" x14ac:dyDescent="0.15">
      <c r="A673" s="16">
        <v>56</v>
      </c>
      <c r="B673" s="19"/>
      <c r="C673" s="167">
        <f t="shared" ref="C673:G673" si="212">+C327*$M$3</f>
        <v>2538.4349999999999</v>
      </c>
      <c r="D673" s="167">
        <f t="shared" si="212"/>
        <v>2488.48</v>
      </c>
      <c r="E673" s="167">
        <f t="shared" si="212"/>
        <v>2344.2800000000002</v>
      </c>
      <c r="F673" s="167">
        <f t="shared" si="212"/>
        <v>2136.2200000000003</v>
      </c>
      <c r="G673" s="167">
        <f t="shared" si="212"/>
        <v>1890.5650000000001</v>
      </c>
    </row>
    <row r="674" spans="1:7" hidden="1" x14ac:dyDescent="0.15">
      <c r="A674" s="16">
        <v>57</v>
      </c>
      <c r="B674" s="19"/>
      <c r="C674" s="167">
        <f t="shared" ref="C674:G674" si="213">+C328*$M$3</f>
        <v>2617.23</v>
      </c>
      <c r="D674" s="167">
        <f t="shared" si="213"/>
        <v>2564.1849999999999</v>
      </c>
      <c r="E674" s="167">
        <f t="shared" si="213"/>
        <v>2418.9549999999999</v>
      </c>
      <c r="F674" s="167">
        <f t="shared" si="213"/>
        <v>2203.6849999999999</v>
      </c>
      <c r="G674" s="167">
        <f t="shared" si="213"/>
        <v>1954.425</v>
      </c>
    </row>
    <row r="675" spans="1:7" hidden="1" x14ac:dyDescent="0.15">
      <c r="A675" s="16">
        <v>58</v>
      </c>
      <c r="B675" s="19"/>
      <c r="C675" s="167">
        <f t="shared" ref="C675:G675" si="214">+C329*$M$3</f>
        <v>2709.9300000000003</v>
      </c>
      <c r="D675" s="167">
        <f t="shared" si="214"/>
        <v>2652.25</v>
      </c>
      <c r="E675" s="167">
        <f t="shared" si="214"/>
        <v>2494.66</v>
      </c>
      <c r="F675" s="167">
        <f t="shared" si="214"/>
        <v>2280.42</v>
      </c>
      <c r="G675" s="167">
        <f t="shared" si="214"/>
        <v>2038.3700000000001</v>
      </c>
    </row>
    <row r="676" spans="1:7" hidden="1" x14ac:dyDescent="0.15">
      <c r="A676" s="16">
        <v>59</v>
      </c>
      <c r="B676" s="19"/>
      <c r="C676" s="167">
        <f t="shared" ref="C676:G676" si="215">+C330*$M$3</f>
        <v>2799.54</v>
      </c>
      <c r="D676" s="167">
        <f t="shared" si="215"/>
        <v>2742.89</v>
      </c>
      <c r="E676" s="167">
        <f t="shared" si="215"/>
        <v>2570.88</v>
      </c>
      <c r="F676" s="167">
        <f t="shared" si="215"/>
        <v>2356.125</v>
      </c>
      <c r="G676" s="167">
        <f t="shared" si="215"/>
        <v>2120.77</v>
      </c>
    </row>
    <row r="677" spans="1:7" hidden="1" x14ac:dyDescent="0.15">
      <c r="A677" s="16">
        <v>60</v>
      </c>
      <c r="B677" s="19"/>
      <c r="C677" s="167">
        <f t="shared" ref="C677:G677" si="216">+C331*$M$3</f>
        <v>2890.6950000000002</v>
      </c>
      <c r="D677" s="167">
        <f t="shared" si="216"/>
        <v>2830.44</v>
      </c>
      <c r="E677" s="167">
        <f t="shared" si="216"/>
        <v>2645.04</v>
      </c>
      <c r="F677" s="167">
        <f t="shared" si="216"/>
        <v>2433.375</v>
      </c>
      <c r="G677" s="167">
        <f t="shared" si="216"/>
        <v>2203.17</v>
      </c>
    </row>
    <row r="678" spans="1:7" hidden="1" x14ac:dyDescent="0.15">
      <c r="A678" s="16">
        <v>61</v>
      </c>
      <c r="B678" s="19"/>
      <c r="C678" s="167">
        <f t="shared" ref="C678:G678" si="217">+C332*$M$3</f>
        <v>2998.33</v>
      </c>
      <c r="D678" s="167">
        <f t="shared" si="217"/>
        <v>2940.1350000000002</v>
      </c>
      <c r="E678" s="167">
        <f t="shared" si="217"/>
        <v>2760.4</v>
      </c>
      <c r="F678" s="167">
        <f t="shared" si="217"/>
        <v>2525.56</v>
      </c>
      <c r="G678" s="167">
        <f t="shared" si="217"/>
        <v>2285.5700000000002</v>
      </c>
    </row>
    <row r="679" spans="1:7" hidden="1" x14ac:dyDescent="0.15">
      <c r="A679" s="16">
        <v>62</v>
      </c>
      <c r="B679" s="19"/>
      <c r="C679" s="167">
        <f t="shared" ref="C679:G679" si="218">+C333*$M$3</f>
        <v>3133.7750000000001</v>
      </c>
      <c r="D679" s="167">
        <f t="shared" si="218"/>
        <v>3070.4300000000003</v>
      </c>
      <c r="E679" s="167">
        <f t="shared" si="218"/>
        <v>2894.3</v>
      </c>
      <c r="F679" s="167">
        <f t="shared" si="218"/>
        <v>2638.86</v>
      </c>
      <c r="G679" s="167">
        <f t="shared" si="218"/>
        <v>2388.0549999999998</v>
      </c>
    </row>
    <row r="680" spans="1:7" hidden="1" x14ac:dyDescent="0.15">
      <c r="A680" s="16">
        <v>63</v>
      </c>
      <c r="B680" s="19"/>
      <c r="C680" s="167">
        <f t="shared" ref="C680:G680" si="219">+C334*$M$3</f>
        <v>3296</v>
      </c>
      <c r="D680" s="167">
        <f t="shared" si="219"/>
        <v>3229.05</v>
      </c>
      <c r="E680" s="167">
        <f t="shared" si="219"/>
        <v>3044.6800000000003</v>
      </c>
      <c r="F680" s="167">
        <f t="shared" si="219"/>
        <v>2774.82</v>
      </c>
      <c r="G680" s="167">
        <f t="shared" si="219"/>
        <v>2511.14</v>
      </c>
    </row>
    <row r="681" spans="1:7" hidden="1" x14ac:dyDescent="0.15">
      <c r="A681" s="16">
        <v>64</v>
      </c>
      <c r="B681" s="19"/>
      <c r="C681" s="167">
        <f t="shared" ref="C681:G681" si="220">+C335*$M$3</f>
        <v>3485.0050000000001</v>
      </c>
      <c r="D681" s="167">
        <f t="shared" si="220"/>
        <v>3414.9650000000001</v>
      </c>
      <c r="E681" s="167">
        <f t="shared" si="220"/>
        <v>3218.75</v>
      </c>
      <c r="F681" s="167">
        <f t="shared" si="220"/>
        <v>2933.44</v>
      </c>
      <c r="G681" s="167">
        <f t="shared" si="220"/>
        <v>2654.8250000000003</v>
      </c>
    </row>
    <row r="682" spans="1:7" hidden="1" x14ac:dyDescent="0.15">
      <c r="A682" s="16">
        <v>65</v>
      </c>
      <c r="B682" s="19"/>
      <c r="C682" s="167">
        <f t="shared" ref="C682:G682" si="221">+C336*$M$3</f>
        <v>3712.6350000000002</v>
      </c>
      <c r="D682" s="167">
        <f t="shared" si="221"/>
        <v>3637.96</v>
      </c>
      <c r="E682" s="167">
        <f t="shared" si="221"/>
        <v>3427.3250000000003</v>
      </c>
      <c r="F682" s="167">
        <f t="shared" si="221"/>
        <v>3126.5650000000001</v>
      </c>
      <c r="G682" s="167">
        <f t="shared" si="221"/>
        <v>2853.1</v>
      </c>
    </row>
    <row r="683" spans="1:7" hidden="1" x14ac:dyDescent="0.15">
      <c r="A683" s="16">
        <v>66</v>
      </c>
      <c r="B683" s="19"/>
      <c r="C683" s="167">
        <f t="shared" ref="C683:G683" si="222">+C337*$M$3</f>
        <v>3979.92</v>
      </c>
      <c r="D683" s="167">
        <f t="shared" si="222"/>
        <v>3900.61</v>
      </c>
      <c r="E683" s="167">
        <f t="shared" si="222"/>
        <v>3676.585</v>
      </c>
      <c r="F683" s="167">
        <f t="shared" si="222"/>
        <v>3353.165</v>
      </c>
      <c r="G683" s="167">
        <f t="shared" si="222"/>
        <v>3082.79</v>
      </c>
    </row>
    <row r="684" spans="1:7" hidden="1" x14ac:dyDescent="0.15">
      <c r="A684" s="16">
        <v>67</v>
      </c>
      <c r="B684" s="19"/>
      <c r="C684" s="167">
        <f t="shared" ref="C684:G684" si="223">+C338*$M$3</f>
        <v>4296.6450000000004</v>
      </c>
      <c r="D684" s="167">
        <f t="shared" si="223"/>
        <v>4210.125</v>
      </c>
      <c r="E684" s="167">
        <f t="shared" si="223"/>
        <v>3968.59</v>
      </c>
      <c r="F684" s="167">
        <f t="shared" si="223"/>
        <v>3618.39</v>
      </c>
      <c r="G684" s="167">
        <f t="shared" si="223"/>
        <v>3329.4749999999999</v>
      </c>
    </row>
    <row r="685" spans="1:7" hidden="1" x14ac:dyDescent="0.15">
      <c r="A685" s="16">
        <v>68</v>
      </c>
      <c r="B685" s="19"/>
      <c r="C685" s="167">
        <f t="shared" ref="C685:G685" si="224">+C339*$M$3</f>
        <v>4662.2950000000001</v>
      </c>
      <c r="D685" s="167">
        <f t="shared" si="224"/>
        <v>4567.0200000000004</v>
      </c>
      <c r="E685" s="167">
        <f t="shared" si="224"/>
        <v>4304.37</v>
      </c>
      <c r="F685" s="167">
        <f t="shared" si="224"/>
        <v>3926.36</v>
      </c>
      <c r="G685" s="167">
        <f t="shared" si="224"/>
        <v>3611.6950000000002</v>
      </c>
    </row>
    <row r="686" spans="1:7" hidden="1" x14ac:dyDescent="0.15">
      <c r="A686" s="16">
        <v>69</v>
      </c>
      <c r="B686" s="19"/>
      <c r="C686" s="167">
        <f t="shared" ref="C686:G686" si="225">+C340*$M$3</f>
        <v>5086.6549999999997</v>
      </c>
      <c r="D686" s="167">
        <f t="shared" si="225"/>
        <v>4986.2300000000005</v>
      </c>
      <c r="E686" s="167">
        <f t="shared" si="225"/>
        <v>4699.375</v>
      </c>
      <c r="F686" s="167">
        <f t="shared" si="225"/>
        <v>4283.7700000000004</v>
      </c>
      <c r="G686" s="167">
        <f t="shared" si="225"/>
        <v>3943.355</v>
      </c>
    </row>
    <row r="687" spans="1:7" hidden="1" x14ac:dyDescent="0.15">
      <c r="A687" s="16">
        <v>70</v>
      </c>
      <c r="B687" s="19"/>
      <c r="C687" s="167">
        <f t="shared" ref="C687:G687" si="226">+C341*$M$3</f>
        <v>5579.51</v>
      </c>
      <c r="D687" s="167">
        <f t="shared" si="226"/>
        <v>5467.24</v>
      </c>
      <c r="E687" s="167">
        <f t="shared" si="226"/>
        <v>5108.8</v>
      </c>
      <c r="F687" s="167">
        <f t="shared" si="226"/>
        <v>4699.375</v>
      </c>
      <c r="G687" s="167">
        <f t="shared" si="226"/>
        <v>4387.8</v>
      </c>
    </row>
    <row r="688" spans="1:7" hidden="1" x14ac:dyDescent="0.15">
      <c r="A688" s="16">
        <v>71</v>
      </c>
      <c r="B688" s="19"/>
      <c r="C688" s="167">
        <f t="shared" ref="C688:G688" si="227">+C342*$M$3</f>
        <v>6145.4949999999999</v>
      </c>
      <c r="D688" s="167">
        <f t="shared" si="227"/>
        <v>6020.8649999999998</v>
      </c>
      <c r="E688" s="167">
        <f t="shared" si="227"/>
        <v>5673.24</v>
      </c>
      <c r="F688" s="167">
        <f t="shared" si="227"/>
        <v>5173.6900000000005</v>
      </c>
      <c r="G688" s="167">
        <f t="shared" si="227"/>
        <v>4831.7300000000005</v>
      </c>
    </row>
    <row r="689" spans="1:7" hidden="1" x14ac:dyDescent="0.15">
      <c r="A689" s="16">
        <v>72</v>
      </c>
      <c r="B689" s="19"/>
      <c r="C689" s="167">
        <f t="shared" ref="C689:G689" si="228">+C343*$M$3</f>
        <v>6798.5150000000003</v>
      </c>
      <c r="D689" s="167">
        <f t="shared" si="228"/>
        <v>6660.4949999999999</v>
      </c>
      <c r="E689" s="167">
        <f t="shared" si="228"/>
        <v>6277.85</v>
      </c>
      <c r="F689" s="167">
        <f t="shared" si="228"/>
        <v>5725.2550000000001</v>
      </c>
      <c r="G689" s="167">
        <f t="shared" si="228"/>
        <v>5349.3050000000003</v>
      </c>
    </row>
    <row r="690" spans="1:7" hidden="1" x14ac:dyDescent="0.15">
      <c r="A690" s="16">
        <v>73</v>
      </c>
      <c r="B690" s="19"/>
      <c r="C690" s="167">
        <f t="shared" ref="C690:G690" si="229">+C344*$M$3</f>
        <v>7549.3850000000002</v>
      </c>
      <c r="D690" s="167">
        <f t="shared" si="229"/>
        <v>7395.4000000000005</v>
      </c>
      <c r="E690" s="167">
        <f t="shared" si="229"/>
        <v>6973.6149999999998</v>
      </c>
      <c r="F690" s="167">
        <f t="shared" si="229"/>
        <v>6357.16</v>
      </c>
      <c r="G690" s="167">
        <f t="shared" si="229"/>
        <v>5936.4049999999997</v>
      </c>
    </row>
    <row r="691" spans="1:7" hidden="1" x14ac:dyDescent="0.15">
      <c r="A691" s="16">
        <v>74</v>
      </c>
      <c r="B691" s="19"/>
      <c r="C691" s="167">
        <f t="shared" ref="C691:G691" si="230">+C345*$M$3</f>
        <v>8416.6450000000004</v>
      </c>
      <c r="D691" s="167">
        <f t="shared" si="230"/>
        <v>8245.6650000000009</v>
      </c>
      <c r="E691" s="167">
        <f t="shared" si="230"/>
        <v>7773.41</v>
      </c>
      <c r="F691" s="167">
        <f t="shared" si="230"/>
        <v>7087.43</v>
      </c>
      <c r="G691" s="167">
        <f t="shared" si="230"/>
        <v>6621.3550000000005</v>
      </c>
    </row>
    <row r="692" spans="1:7" hidden="1" x14ac:dyDescent="0.15">
      <c r="A692" s="16">
        <v>75</v>
      </c>
      <c r="B692" s="19"/>
      <c r="C692" s="167">
        <f t="shared" ref="C692:G692" si="231">+C346*$M$3</f>
        <v>9410.5949999999993</v>
      </c>
      <c r="D692" s="167">
        <f t="shared" si="231"/>
        <v>9221.59</v>
      </c>
      <c r="E692" s="167">
        <f t="shared" si="231"/>
        <v>8656.6350000000002</v>
      </c>
      <c r="F692" s="167">
        <f t="shared" si="231"/>
        <v>7924.8200000000006</v>
      </c>
      <c r="G692" s="167">
        <f t="shared" si="231"/>
        <v>7445.3550000000005</v>
      </c>
    </row>
    <row r="693" spans="1:7" hidden="1" x14ac:dyDescent="0.15">
      <c r="A693" s="16">
        <v>76</v>
      </c>
      <c r="B693" s="19"/>
      <c r="C693" s="167">
        <f t="shared" ref="C693:G693" si="232">+C347*$M$3</f>
        <v>10551.835000000001</v>
      </c>
      <c r="D693" s="167">
        <f t="shared" si="232"/>
        <v>10339.655000000001</v>
      </c>
      <c r="E693" s="167">
        <f t="shared" si="232"/>
        <v>9737.1049999999996</v>
      </c>
      <c r="F693" s="167">
        <f t="shared" si="232"/>
        <v>8885.2950000000001</v>
      </c>
      <c r="G693" s="167">
        <f t="shared" si="232"/>
        <v>8351.755000000001</v>
      </c>
    </row>
    <row r="694" spans="1:7" hidden="1" x14ac:dyDescent="0.15">
      <c r="A694" s="16">
        <v>77</v>
      </c>
      <c r="B694" s="19"/>
      <c r="C694" s="167">
        <f t="shared" ref="C694:G694" si="233">+C348*$M$3</f>
        <v>11852.210000000001</v>
      </c>
      <c r="D694" s="167">
        <f t="shared" si="233"/>
        <v>11613.764999999999</v>
      </c>
      <c r="E694" s="167">
        <f t="shared" si="233"/>
        <v>10945.81</v>
      </c>
      <c r="F694" s="167">
        <f t="shared" si="233"/>
        <v>9981.2150000000001</v>
      </c>
      <c r="G694" s="167">
        <f t="shared" si="233"/>
        <v>9379.18</v>
      </c>
    </row>
    <row r="695" spans="1:7" hidden="1" x14ac:dyDescent="0.15">
      <c r="A695" s="16">
        <v>78</v>
      </c>
      <c r="B695" s="19"/>
      <c r="C695" s="167">
        <f t="shared" ref="C695:G695" si="234">+C349*$M$3</f>
        <v>13317.385</v>
      </c>
      <c r="D695" s="167">
        <f t="shared" si="234"/>
        <v>13047.01</v>
      </c>
      <c r="E695" s="167">
        <f t="shared" si="234"/>
        <v>12298.2</v>
      </c>
      <c r="F695" s="167">
        <f t="shared" si="234"/>
        <v>11211.550000000001</v>
      </c>
      <c r="G695" s="167">
        <f t="shared" si="234"/>
        <v>10538.445</v>
      </c>
    </row>
    <row r="696" spans="1:7" hidden="1" x14ac:dyDescent="0.15">
      <c r="A696" s="16">
        <v>79</v>
      </c>
      <c r="B696" s="19"/>
      <c r="C696" s="167">
        <f t="shared" ref="C696:G696" si="235">+C350*$M$3</f>
        <v>14962.295</v>
      </c>
      <c r="D696" s="167">
        <f t="shared" si="235"/>
        <v>14661.535</v>
      </c>
      <c r="E696" s="167">
        <f t="shared" si="235"/>
        <v>13818.995000000001</v>
      </c>
      <c r="F696" s="167">
        <f t="shared" si="235"/>
        <v>12599.475</v>
      </c>
      <c r="G696" s="167">
        <f t="shared" si="235"/>
        <v>11840.365</v>
      </c>
    </row>
    <row r="697" spans="1:7" hidden="1" x14ac:dyDescent="0.15">
      <c r="A697" s="16">
        <v>80</v>
      </c>
      <c r="B697" s="19" t="s">
        <v>3</v>
      </c>
      <c r="C697" s="167">
        <f t="shared" ref="C697:G697" si="236">+C351*$M$3</f>
        <v>16931.654999999999</v>
      </c>
      <c r="D697" s="167">
        <f t="shared" si="236"/>
        <v>16589.695</v>
      </c>
      <c r="E697" s="167">
        <f t="shared" si="236"/>
        <v>15634.885</v>
      </c>
      <c r="F697" s="167">
        <f t="shared" si="236"/>
        <v>14258.29</v>
      </c>
      <c r="G697" s="167">
        <f t="shared" si="236"/>
        <v>13397.725</v>
      </c>
    </row>
    <row r="698" spans="1:7" hidden="1" x14ac:dyDescent="0.15">
      <c r="A698" s="16">
        <v>1</v>
      </c>
      <c r="B698" s="19" t="s">
        <v>4</v>
      </c>
      <c r="C698" s="167">
        <f t="shared" ref="C698:G698" si="237">+C352*$M$3</f>
        <v>500.065</v>
      </c>
      <c r="D698" s="167">
        <f t="shared" si="237"/>
        <v>491.31</v>
      </c>
      <c r="E698" s="167">
        <f t="shared" si="237"/>
        <v>461.44</v>
      </c>
      <c r="F698" s="167">
        <f t="shared" si="237"/>
        <v>421.27000000000004</v>
      </c>
      <c r="G698" s="167">
        <f t="shared" si="237"/>
        <v>250.80500000000001</v>
      </c>
    </row>
    <row r="699" spans="1:7" hidden="1" x14ac:dyDescent="0.15">
      <c r="A699" s="16">
        <v>2</v>
      </c>
      <c r="B699" s="19" t="s">
        <v>1</v>
      </c>
      <c r="C699" s="167">
        <f t="shared" ref="C699:G699" si="238">+C353*$M$3</f>
        <v>842.54000000000008</v>
      </c>
      <c r="D699" s="167">
        <f t="shared" si="238"/>
        <v>827.09</v>
      </c>
      <c r="E699" s="167">
        <f t="shared" si="238"/>
        <v>778.68000000000006</v>
      </c>
      <c r="F699" s="167">
        <f t="shared" si="238"/>
        <v>710.7</v>
      </c>
      <c r="G699" s="167">
        <f t="shared" si="238"/>
        <v>369.77</v>
      </c>
    </row>
    <row r="700" spans="1:7" ht="14" hidden="1" thickBot="1" x14ac:dyDescent="0.2">
      <c r="A700" s="20">
        <v>3</v>
      </c>
      <c r="B700" s="21" t="s">
        <v>5</v>
      </c>
      <c r="C700" s="167">
        <f t="shared" ref="C700:G700" si="239">+C354*$M$3</f>
        <v>1238.575</v>
      </c>
      <c r="D700" s="167">
        <f t="shared" si="239"/>
        <v>1213.3399999999999</v>
      </c>
      <c r="E700" s="167">
        <f t="shared" si="239"/>
        <v>1142.27</v>
      </c>
      <c r="F700" s="167">
        <f t="shared" si="239"/>
        <v>1042.875</v>
      </c>
      <c r="G700" s="167">
        <f t="shared" si="239"/>
        <v>533.54</v>
      </c>
    </row>
    <row r="701" spans="1:7" ht="14" hidden="1" thickBot="1" x14ac:dyDescent="0.2"/>
    <row r="702" spans="1:7" ht="18" hidden="1" x14ac:dyDescent="0.2">
      <c r="A702" s="443" t="s">
        <v>66</v>
      </c>
      <c r="B702" s="444"/>
      <c r="C702" s="444"/>
      <c r="D702" s="444"/>
      <c r="E702" s="444"/>
      <c r="F702" s="444"/>
      <c r="G702" s="445"/>
    </row>
    <row r="703" spans="1:7" ht="18" hidden="1" x14ac:dyDescent="0.2">
      <c r="A703" s="437" t="s">
        <v>70</v>
      </c>
      <c r="B703" s="438"/>
      <c r="C703" s="438"/>
      <c r="D703" s="438"/>
      <c r="E703" s="438"/>
      <c r="F703" s="438"/>
      <c r="G703" s="439"/>
    </row>
    <row r="704" spans="1:7" hidden="1" x14ac:dyDescent="0.15">
      <c r="A704" s="440" t="s">
        <v>0</v>
      </c>
      <c r="B704" s="441"/>
      <c r="C704" s="441"/>
      <c r="D704" s="441"/>
      <c r="E704" s="441"/>
      <c r="F704" s="441"/>
      <c r="G704" s="442"/>
    </row>
    <row r="705" spans="1:9" hidden="1" x14ac:dyDescent="0.15">
      <c r="A705" s="25" t="s">
        <v>2</v>
      </c>
      <c r="B705" s="26" t="s">
        <v>2</v>
      </c>
      <c r="C705" s="27" t="s">
        <v>37</v>
      </c>
      <c r="D705" s="27" t="s">
        <v>38</v>
      </c>
      <c r="E705" s="27" t="s">
        <v>39</v>
      </c>
      <c r="F705" s="27" t="s">
        <v>40</v>
      </c>
      <c r="G705" s="31" t="s">
        <v>41</v>
      </c>
    </row>
    <row r="706" spans="1:9" ht="14" hidden="1" x14ac:dyDescent="0.15">
      <c r="A706" s="25">
        <v>18</v>
      </c>
      <c r="B706" s="26"/>
      <c r="C706" s="190">
        <f>+C6*$M$4</f>
        <v>525.11249999999995</v>
      </c>
      <c r="D706" s="190">
        <f t="shared" ref="D706:I706" si="240">+D6*$M$4</f>
        <v>449.08874999999995</v>
      </c>
      <c r="E706" s="190">
        <f t="shared" si="240"/>
        <v>328.91374999999999</v>
      </c>
      <c r="F706" s="190">
        <f t="shared" si="240"/>
        <v>226.76499999999999</v>
      </c>
      <c r="G706" s="190">
        <f t="shared" si="240"/>
        <v>123.04875</v>
      </c>
      <c r="H706" s="190">
        <f t="shared" si="240"/>
        <v>72.627499999999998</v>
      </c>
      <c r="I706" s="190">
        <f t="shared" si="240"/>
        <v>41.8</v>
      </c>
    </row>
    <row r="707" spans="1:9" ht="14" hidden="1" x14ac:dyDescent="0.15">
      <c r="A707" s="25">
        <v>19</v>
      </c>
      <c r="B707" s="26"/>
      <c r="C707" s="190">
        <f t="shared" ref="C707:I707" si="241">+C7*$M$4</f>
        <v>533.73374999999999</v>
      </c>
      <c r="D707" s="190">
        <f t="shared" si="241"/>
        <v>449.08874999999995</v>
      </c>
      <c r="E707" s="190">
        <f t="shared" si="241"/>
        <v>328.91374999999999</v>
      </c>
      <c r="F707" s="190">
        <f t="shared" si="241"/>
        <v>227.02624999999998</v>
      </c>
      <c r="G707" s="190">
        <f t="shared" si="241"/>
        <v>124.35499999999999</v>
      </c>
      <c r="H707" s="190">
        <f t="shared" si="241"/>
        <v>73.672499999999999</v>
      </c>
      <c r="I707" s="190">
        <f t="shared" si="241"/>
        <v>42.583749999999995</v>
      </c>
    </row>
    <row r="708" spans="1:9" ht="14" hidden="1" x14ac:dyDescent="0.15">
      <c r="A708" s="25">
        <v>20</v>
      </c>
      <c r="B708" s="26"/>
      <c r="C708" s="190">
        <f t="shared" ref="C708:I708" si="242">+C8*$M$4</f>
        <v>543.13874999999996</v>
      </c>
      <c r="D708" s="190">
        <f t="shared" si="242"/>
        <v>449.08874999999995</v>
      </c>
      <c r="E708" s="190">
        <f t="shared" si="242"/>
        <v>328.91374999999999</v>
      </c>
      <c r="F708" s="190">
        <f t="shared" si="242"/>
        <v>227.54874999999998</v>
      </c>
      <c r="G708" s="190">
        <f t="shared" si="242"/>
        <v>125.66125</v>
      </c>
      <c r="H708" s="190">
        <f t="shared" si="242"/>
        <v>74.717500000000001</v>
      </c>
      <c r="I708" s="190">
        <f t="shared" si="242"/>
        <v>43.628749999999997</v>
      </c>
    </row>
    <row r="709" spans="1:9" ht="14" hidden="1" x14ac:dyDescent="0.15">
      <c r="A709" s="25">
        <v>21</v>
      </c>
      <c r="B709" s="26"/>
      <c r="C709" s="190">
        <f t="shared" ref="C709:I709" si="243">+C9*$M$4</f>
        <v>553.32749999999999</v>
      </c>
      <c r="D709" s="190">
        <f t="shared" si="243"/>
        <v>449.08874999999995</v>
      </c>
      <c r="E709" s="190">
        <f t="shared" si="243"/>
        <v>329.43624999999997</v>
      </c>
      <c r="F709" s="190">
        <f t="shared" si="243"/>
        <v>229.11624999999998</v>
      </c>
      <c r="G709" s="190">
        <f t="shared" si="243"/>
        <v>127.22874999999999</v>
      </c>
      <c r="H709" s="190">
        <f t="shared" si="243"/>
        <v>76.284999999999997</v>
      </c>
      <c r="I709" s="190">
        <f t="shared" si="243"/>
        <v>44.934999999999995</v>
      </c>
    </row>
    <row r="710" spans="1:9" ht="14" hidden="1" x14ac:dyDescent="0.15">
      <c r="A710" s="25">
        <v>22</v>
      </c>
      <c r="B710" s="26"/>
      <c r="C710" s="190">
        <f t="shared" ref="C710:I710" si="244">+C10*$M$4</f>
        <v>562.20999999999992</v>
      </c>
      <c r="D710" s="190">
        <f t="shared" si="244"/>
        <v>449.08874999999995</v>
      </c>
      <c r="E710" s="190">
        <f t="shared" si="244"/>
        <v>330.21999999999997</v>
      </c>
      <c r="F710" s="190">
        <f t="shared" si="244"/>
        <v>230.94499999999999</v>
      </c>
      <c r="G710" s="190">
        <f t="shared" si="244"/>
        <v>129.0575</v>
      </c>
      <c r="H710" s="190">
        <f t="shared" si="244"/>
        <v>77.852499999999992</v>
      </c>
      <c r="I710" s="190">
        <f t="shared" si="244"/>
        <v>45.98</v>
      </c>
    </row>
    <row r="711" spans="1:9" ht="14" hidden="1" x14ac:dyDescent="0.15">
      <c r="A711" s="25">
        <v>23</v>
      </c>
      <c r="B711" s="26"/>
      <c r="C711" s="190">
        <f t="shared" ref="C711:I711" si="245">+C11*$M$4</f>
        <v>571.61500000000001</v>
      </c>
      <c r="D711" s="190">
        <f t="shared" si="245"/>
        <v>450.13374999999996</v>
      </c>
      <c r="E711" s="190">
        <f t="shared" si="245"/>
        <v>332.31</v>
      </c>
      <c r="F711" s="190">
        <f t="shared" si="245"/>
        <v>233.29624999999999</v>
      </c>
      <c r="G711" s="190">
        <f t="shared" si="245"/>
        <v>131.14749999999998</v>
      </c>
      <c r="H711" s="190">
        <f t="shared" si="245"/>
        <v>79.681249999999991</v>
      </c>
      <c r="I711" s="190">
        <f t="shared" si="245"/>
        <v>47.286249999999995</v>
      </c>
    </row>
    <row r="712" spans="1:9" ht="14" hidden="1" x14ac:dyDescent="0.15">
      <c r="A712" s="25">
        <v>24</v>
      </c>
      <c r="B712" s="26"/>
      <c r="C712" s="190">
        <f t="shared" ref="C712:I712" si="246">+C12*$M$4</f>
        <v>573.1825</v>
      </c>
      <c r="D712" s="190">
        <f t="shared" si="246"/>
        <v>452.22375</v>
      </c>
      <c r="E712" s="190">
        <f t="shared" si="246"/>
        <v>335.18374999999997</v>
      </c>
      <c r="F712" s="190">
        <f t="shared" si="246"/>
        <v>236.17</v>
      </c>
      <c r="G712" s="190">
        <f t="shared" si="246"/>
        <v>133.76</v>
      </c>
      <c r="H712" s="190">
        <f t="shared" si="246"/>
        <v>81.509999999999991</v>
      </c>
      <c r="I712" s="190">
        <f t="shared" si="246"/>
        <v>48.853749999999998</v>
      </c>
    </row>
    <row r="713" spans="1:9" ht="14" hidden="1" x14ac:dyDescent="0.15">
      <c r="A713" s="25">
        <v>25</v>
      </c>
      <c r="B713" s="26"/>
      <c r="C713" s="190">
        <f t="shared" ref="C713:I713" si="247">+C13*$M$4</f>
        <v>575.79499999999996</v>
      </c>
      <c r="D713" s="190">
        <f t="shared" si="247"/>
        <v>455.61999999999995</v>
      </c>
      <c r="E713" s="190">
        <f t="shared" si="247"/>
        <v>338.84125</v>
      </c>
      <c r="F713" s="190">
        <f t="shared" si="247"/>
        <v>239.82749999999999</v>
      </c>
      <c r="G713" s="190">
        <f t="shared" si="247"/>
        <v>136.63374999999999</v>
      </c>
      <c r="H713" s="190">
        <f t="shared" si="247"/>
        <v>83.861249999999998</v>
      </c>
      <c r="I713" s="190">
        <f t="shared" si="247"/>
        <v>50.682499999999997</v>
      </c>
    </row>
    <row r="714" spans="1:9" ht="14" hidden="1" x14ac:dyDescent="0.15">
      <c r="A714" s="25">
        <v>26</v>
      </c>
      <c r="B714" s="26"/>
      <c r="C714" s="190">
        <f t="shared" ref="C714:I714" si="248">+C14*$M$4</f>
        <v>579.97499999999991</v>
      </c>
      <c r="D714" s="190">
        <f t="shared" si="248"/>
        <v>460.06124999999997</v>
      </c>
      <c r="E714" s="190">
        <f t="shared" si="248"/>
        <v>343.54374999999999</v>
      </c>
      <c r="F714" s="190">
        <f t="shared" si="248"/>
        <v>244.00749999999999</v>
      </c>
      <c r="G714" s="190">
        <f t="shared" si="248"/>
        <v>139.76874999999998</v>
      </c>
      <c r="H714" s="190">
        <f t="shared" si="248"/>
        <v>86.212499999999991</v>
      </c>
      <c r="I714" s="190">
        <f t="shared" si="248"/>
        <v>52.25</v>
      </c>
    </row>
    <row r="715" spans="1:9" ht="14" hidden="1" x14ac:dyDescent="0.15">
      <c r="A715" s="25">
        <v>27</v>
      </c>
      <c r="B715" s="26"/>
      <c r="C715" s="190">
        <f t="shared" ref="C715:I715" si="249">+C15*$M$4</f>
        <v>585.72249999999997</v>
      </c>
      <c r="D715" s="190">
        <f t="shared" si="249"/>
        <v>465.80874999999997</v>
      </c>
      <c r="E715" s="190">
        <f t="shared" si="249"/>
        <v>349.03</v>
      </c>
      <c r="F715" s="190">
        <f t="shared" si="249"/>
        <v>248.97124999999997</v>
      </c>
      <c r="G715" s="190">
        <f t="shared" si="249"/>
        <v>143.42624999999998</v>
      </c>
      <c r="H715" s="190">
        <f t="shared" si="249"/>
        <v>89.086249999999993</v>
      </c>
      <c r="I715" s="190">
        <f t="shared" si="249"/>
        <v>54.078749999999999</v>
      </c>
    </row>
    <row r="716" spans="1:9" ht="14" hidden="1" x14ac:dyDescent="0.15">
      <c r="A716" s="25">
        <v>28</v>
      </c>
      <c r="B716" s="26"/>
      <c r="C716" s="190">
        <f t="shared" ref="C716:I716" si="250">+C16*$M$4</f>
        <v>592.77625</v>
      </c>
      <c r="D716" s="190">
        <f t="shared" si="250"/>
        <v>472.60124999999999</v>
      </c>
      <c r="E716" s="190">
        <f t="shared" si="250"/>
        <v>355.29999999999995</v>
      </c>
      <c r="F716" s="190">
        <f t="shared" si="250"/>
        <v>254.19624999999999</v>
      </c>
      <c r="G716" s="190">
        <f t="shared" si="250"/>
        <v>147.60624999999999</v>
      </c>
      <c r="H716" s="190">
        <f t="shared" si="250"/>
        <v>91.96</v>
      </c>
      <c r="I716" s="190">
        <f t="shared" si="250"/>
        <v>56.429999999999993</v>
      </c>
    </row>
    <row r="717" spans="1:9" ht="14" hidden="1" x14ac:dyDescent="0.15">
      <c r="A717" s="25">
        <v>29</v>
      </c>
      <c r="B717" s="26"/>
      <c r="C717" s="190">
        <f t="shared" ref="C717:I717" si="251">+C17*$M$4</f>
        <v>601.65874999999994</v>
      </c>
      <c r="D717" s="190">
        <f t="shared" si="251"/>
        <v>480.7</v>
      </c>
      <c r="E717" s="190">
        <f t="shared" si="251"/>
        <v>362.35374999999999</v>
      </c>
      <c r="F717" s="190">
        <f t="shared" si="251"/>
        <v>260.72749999999996</v>
      </c>
      <c r="G717" s="190">
        <f t="shared" si="251"/>
        <v>152.04749999999999</v>
      </c>
      <c r="H717" s="190">
        <f t="shared" si="251"/>
        <v>95.356249999999989</v>
      </c>
      <c r="I717" s="190">
        <f t="shared" si="251"/>
        <v>58.781249999999993</v>
      </c>
    </row>
    <row r="718" spans="1:9" ht="14" hidden="1" x14ac:dyDescent="0.15">
      <c r="A718" s="25">
        <v>30</v>
      </c>
      <c r="B718" s="26"/>
      <c r="C718" s="190">
        <f t="shared" ref="C718:I718" si="252">+C18*$M$4</f>
        <v>611.84749999999997</v>
      </c>
      <c r="D718" s="190">
        <f t="shared" si="252"/>
        <v>490.36624999999998</v>
      </c>
      <c r="E718" s="190">
        <f t="shared" si="252"/>
        <v>370.97499999999997</v>
      </c>
      <c r="F718" s="190">
        <f t="shared" si="252"/>
        <v>267.52</v>
      </c>
      <c r="G718" s="190">
        <f t="shared" si="252"/>
        <v>157.01124999999999</v>
      </c>
      <c r="H718" s="190">
        <f t="shared" si="252"/>
        <v>98.752499999999998</v>
      </c>
      <c r="I718" s="190">
        <f t="shared" si="252"/>
        <v>61.393749999999997</v>
      </c>
    </row>
    <row r="719" spans="1:9" ht="14" hidden="1" x14ac:dyDescent="0.15">
      <c r="A719" s="25">
        <v>31</v>
      </c>
      <c r="B719" s="26"/>
      <c r="C719" s="190">
        <f t="shared" ref="C719:I719" si="253">+C19*$M$4</f>
        <v>623.86500000000001</v>
      </c>
      <c r="D719" s="190">
        <f t="shared" si="253"/>
        <v>501.33874999999995</v>
      </c>
      <c r="E719" s="190">
        <f t="shared" si="253"/>
        <v>380.11874999999998</v>
      </c>
      <c r="F719" s="190">
        <f t="shared" si="253"/>
        <v>275.35749999999996</v>
      </c>
      <c r="G719" s="190">
        <f t="shared" si="253"/>
        <v>162.4975</v>
      </c>
      <c r="H719" s="190">
        <f t="shared" si="253"/>
        <v>102.67124999999999</v>
      </c>
      <c r="I719" s="190">
        <f t="shared" si="253"/>
        <v>64.267499999999998</v>
      </c>
    </row>
    <row r="720" spans="1:9" ht="14" hidden="1" x14ac:dyDescent="0.15">
      <c r="A720" s="25">
        <v>32</v>
      </c>
      <c r="B720" s="26"/>
      <c r="C720" s="190">
        <f t="shared" ref="C720:I720" si="254">+C20*$M$4</f>
        <v>637.71124999999995</v>
      </c>
      <c r="D720" s="190">
        <f t="shared" si="254"/>
        <v>513.61749999999995</v>
      </c>
      <c r="E720" s="190">
        <f t="shared" si="254"/>
        <v>390.56874999999997</v>
      </c>
      <c r="F720" s="190">
        <f t="shared" si="254"/>
        <v>283.71749999999997</v>
      </c>
      <c r="G720" s="190">
        <f t="shared" si="254"/>
        <v>168.50624999999999</v>
      </c>
      <c r="H720" s="190">
        <f t="shared" si="254"/>
        <v>107.1125</v>
      </c>
      <c r="I720" s="190">
        <f t="shared" si="254"/>
        <v>67.402499999999989</v>
      </c>
    </row>
    <row r="721" spans="1:9" ht="14" hidden="1" x14ac:dyDescent="0.15">
      <c r="A721" s="25">
        <v>33</v>
      </c>
      <c r="B721" s="26"/>
      <c r="C721" s="190">
        <f t="shared" ref="C721:I721" si="255">+C21*$M$4</f>
        <v>653.3862499999999</v>
      </c>
      <c r="D721" s="190">
        <f t="shared" si="255"/>
        <v>527.46375</v>
      </c>
      <c r="E721" s="190">
        <f t="shared" si="255"/>
        <v>402.32499999999999</v>
      </c>
      <c r="F721" s="190">
        <f t="shared" si="255"/>
        <v>293.38374999999996</v>
      </c>
      <c r="G721" s="190">
        <f t="shared" si="255"/>
        <v>174.77624999999998</v>
      </c>
      <c r="H721" s="190">
        <f t="shared" si="255"/>
        <v>111.815</v>
      </c>
      <c r="I721" s="190">
        <f t="shared" si="255"/>
        <v>70.537499999999994</v>
      </c>
    </row>
    <row r="722" spans="1:9" ht="14" hidden="1" x14ac:dyDescent="0.15">
      <c r="A722" s="25">
        <v>34</v>
      </c>
      <c r="B722" s="26"/>
      <c r="C722" s="190">
        <f t="shared" ref="C722:I722" si="256">+C22*$M$4</f>
        <v>670.62874999999997</v>
      </c>
      <c r="D722" s="190">
        <f t="shared" si="256"/>
        <v>542.61624999999992</v>
      </c>
      <c r="E722" s="190">
        <f t="shared" si="256"/>
        <v>415.38749999999999</v>
      </c>
      <c r="F722" s="190">
        <f t="shared" si="256"/>
        <v>303.83374999999995</v>
      </c>
      <c r="G722" s="190">
        <f t="shared" si="256"/>
        <v>182.09124999999997</v>
      </c>
      <c r="H722" s="190">
        <f t="shared" si="256"/>
        <v>116.77874999999999</v>
      </c>
      <c r="I722" s="190">
        <f t="shared" si="256"/>
        <v>74.456249999999997</v>
      </c>
    </row>
    <row r="723" spans="1:9" ht="14" hidden="1" x14ac:dyDescent="0.15">
      <c r="A723" s="25">
        <v>35</v>
      </c>
      <c r="B723" s="26"/>
      <c r="C723" s="190">
        <f t="shared" ref="C723:I723" si="257">+C23*$M$4</f>
        <v>689.96124999999995</v>
      </c>
      <c r="D723" s="190">
        <f t="shared" si="257"/>
        <v>559.59749999999997</v>
      </c>
      <c r="E723" s="190">
        <f t="shared" si="257"/>
        <v>429.75624999999997</v>
      </c>
      <c r="F723" s="190">
        <f t="shared" si="257"/>
        <v>315.32874999999996</v>
      </c>
      <c r="G723" s="190">
        <f t="shared" si="257"/>
        <v>189.66749999999999</v>
      </c>
      <c r="H723" s="190">
        <f t="shared" si="257"/>
        <v>122.52624999999999</v>
      </c>
      <c r="I723" s="190">
        <f t="shared" si="257"/>
        <v>78.375</v>
      </c>
    </row>
    <row r="724" spans="1:9" ht="14" hidden="1" x14ac:dyDescent="0.15">
      <c r="A724" s="25">
        <v>36</v>
      </c>
      <c r="B724" s="26"/>
      <c r="C724" s="190">
        <f t="shared" ref="C724:I724" si="258">+C24*$M$4</f>
        <v>711.38374999999996</v>
      </c>
      <c r="D724" s="190">
        <f t="shared" si="258"/>
        <v>578.40749999999991</v>
      </c>
      <c r="E724" s="190">
        <f t="shared" si="258"/>
        <v>445.43124999999998</v>
      </c>
      <c r="F724" s="190">
        <f t="shared" si="258"/>
        <v>327.60749999999996</v>
      </c>
      <c r="G724" s="190">
        <f t="shared" si="258"/>
        <v>198.28874999999999</v>
      </c>
      <c r="H724" s="190">
        <f t="shared" si="258"/>
        <v>128.535</v>
      </c>
      <c r="I724" s="190">
        <f t="shared" si="258"/>
        <v>82.816249999999997</v>
      </c>
    </row>
    <row r="725" spans="1:9" ht="14" hidden="1" x14ac:dyDescent="0.15">
      <c r="A725" s="25">
        <v>37</v>
      </c>
      <c r="B725" s="26"/>
      <c r="C725" s="190">
        <f t="shared" ref="C725:I725" si="259">+C25*$M$4</f>
        <v>734.63499999999999</v>
      </c>
      <c r="D725" s="190">
        <f t="shared" si="259"/>
        <v>598.78499999999997</v>
      </c>
      <c r="E725" s="190">
        <f t="shared" si="259"/>
        <v>462.15124999999995</v>
      </c>
      <c r="F725" s="190">
        <f t="shared" si="259"/>
        <v>341.45374999999996</v>
      </c>
      <c r="G725" s="190">
        <f t="shared" si="259"/>
        <v>207.69374999999999</v>
      </c>
      <c r="H725" s="190">
        <f t="shared" si="259"/>
        <v>135.06625</v>
      </c>
      <c r="I725" s="190">
        <f t="shared" si="259"/>
        <v>87.257499999999993</v>
      </c>
    </row>
    <row r="726" spans="1:9" ht="14" hidden="1" x14ac:dyDescent="0.15">
      <c r="A726" s="25">
        <v>38</v>
      </c>
      <c r="B726" s="26"/>
      <c r="C726" s="190">
        <f t="shared" ref="C726:I726" si="260">+C26*$M$4</f>
        <v>760.23749999999995</v>
      </c>
      <c r="D726" s="190">
        <f t="shared" si="260"/>
        <v>621.25249999999994</v>
      </c>
      <c r="E726" s="190">
        <f t="shared" si="260"/>
        <v>480.7</v>
      </c>
      <c r="F726" s="190">
        <f t="shared" si="260"/>
        <v>356.08374999999995</v>
      </c>
      <c r="G726" s="190">
        <f t="shared" si="260"/>
        <v>217.62124999999997</v>
      </c>
      <c r="H726" s="190">
        <f t="shared" si="260"/>
        <v>142.12</v>
      </c>
      <c r="I726" s="190">
        <f t="shared" si="260"/>
        <v>92.482499999999987</v>
      </c>
    </row>
    <row r="727" spans="1:9" ht="14" hidden="1" x14ac:dyDescent="0.15">
      <c r="A727" s="25">
        <v>39</v>
      </c>
      <c r="B727" s="26"/>
      <c r="C727" s="190">
        <f t="shared" ref="C727:I727" si="261">+C27*$M$4</f>
        <v>788.19124999999997</v>
      </c>
      <c r="D727" s="190">
        <f t="shared" si="261"/>
        <v>645.54874999999993</v>
      </c>
      <c r="E727" s="190">
        <f t="shared" si="261"/>
        <v>501.33874999999995</v>
      </c>
      <c r="F727" s="190">
        <f t="shared" si="261"/>
        <v>372.28125</v>
      </c>
      <c r="G727" s="190">
        <f t="shared" si="261"/>
        <v>228.59374999999997</v>
      </c>
      <c r="H727" s="190">
        <f t="shared" si="261"/>
        <v>149.95749999999998</v>
      </c>
      <c r="I727" s="190">
        <f t="shared" si="261"/>
        <v>97.96875</v>
      </c>
    </row>
    <row r="728" spans="1:9" ht="14" hidden="1" x14ac:dyDescent="0.15">
      <c r="A728" s="25">
        <v>40</v>
      </c>
      <c r="B728" s="26"/>
      <c r="C728" s="190">
        <f t="shared" ref="C728:I728" si="262">+C28*$M$4</f>
        <v>810.39749999999992</v>
      </c>
      <c r="D728" s="190">
        <f t="shared" si="262"/>
        <v>671.93499999999995</v>
      </c>
      <c r="E728" s="190">
        <f t="shared" si="262"/>
        <v>523.28374999999994</v>
      </c>
      <c r="F728" s="190">
        <f t="shared" si="262"/>
        <v>389.78499999999997</v>
      </c>
      <c r="G728" s="190">
        <f t="shared" si="262"/>
        <v>240.35</v>
      </c>
      <c r="H728" s="190">
        <f t="shared" si="262"/>
        <v>158.3175</v>
      </c>
      <c r="I728" s="190">
        <f t="shared" si="262"/>
        <v>104.23875</v>
      </c>
    </row>
    <row r="729" spans="1:9" ht="14" hidden="1" x14ac:dyDescent="0.15">
      <c r="A729" s="25">
        <v>41</v>
      </c>
      <c r="B729" s="26"/>
      <c r="C729" s="190">
        <f t="shared" ref="C729:I729" si="263">+C29*$M$4</f>
        <v>828.42374999999993</v>
      </c>
      <c r="D729" s="190">
        <f t="shared" si="263"/>
        <v>700.41125</v>
      </c>
      <c r="E729" s="190">
        <f t="shared" si="263"/>
        <v>546.79624999999999</v>
      </c>
      <c r="F729" s="190">
        <f t="shared" si="263"/>
        <v>408.59499999999997</v>
      </c>
      <c r="G729" s="190">
        <f t="shared" si="263"/>
        <v>252.89</v>
      </c>
      <c r="H729" s="190">
        <f t="shared" si="263"/>
        <v>167.46124999999998</v>
      </c>
      <c r="I729" s="190">
        <f t="shared" si="263"/>
        <v>111.03124999999999</v>
      </c>
    </row>
    <row r="730" spans="1:9" ht="14" hidden="1" x14ac:dyDescent="0.15">
      <c r="A730" s="25">
        <v>42</v>
      </c>
      <c r="B730" s="26"/>
      <c r="C730" s="190">
        <f t="shared" ref="C730:I730" si="264">+C30*$M$4</f>
        <v>848.01749999999993</v>
      </c>
      <c r="D730" s="190">
        <f t="shared" si="264"/>
        <v>731.7612499999999</v>
      </c>
      <c r="E730" s="190">
        <f t="shared" si="264"/>
        <v>572.66</v>
      </c>
      <c r="F730" s="190">
        <f t="shared" si="264"/>
        <v>429.49499999999995</v>
      </c>
      <c r="G730" s="190">
        <f t="shared" si="264"/>
        <v>266.9975</v>
      </c>
      <c r="H730" s="190">
        <f t="shared" si="264"/>
        <v>177.38874999999999</v>
      </c>
      <c r="I730" s="190">
        <f t="shared" si="264"/>
        <v>118.08499999999999</v>
      </c>
    </row>
    <row r="731" spans="1:9" ht="14" hidden="1" x14ac:dyDescent="0.15">
      <c r="A731" s="25">
        <v>43</v>
      </c>
      <c r="B731" s="26"/>
      <c r="C731" s="190">
        <f t="shared" ref="C731:I731" si="265">+C31*$M$4</f>
        <v>880.41249999999991</v>
      </c>
      <c r="D731" s="190">
        <f t="shared" si="265"/>
        <v>764.93999999999994</v>
      </c>
      <c r="E731" s="190">
        <f t="shared" si="265"/>
        <v>600.61374999999998</v>
      </c>
      <c r="F731" s="190">
        <f t="shared" si="265"/>
        <v>451.70124999999996</v>
      </c>
      <c r="G731" s="190">
        <f t="shared" si="265"/>
        <v>282.14999999999998</v>
      </c>
      <c r="H731" s="190">
        <f t="shared" si="265"/>
        <v>188.36124999999998</v>
      </c>
      <c r="I731" s="190">
        <f t="shared" si="265"/>
        <v>125.92249999999999</v>
      </c>
    </row>
    <row r="732" spans="1:9" ht="14" hidden="1" x14ac:dyDescent="0.15">
      <c r="A732" s="25">
        <v>44</v>
      </c>
      <c r="B732" s="26"/>
      <c r="C732" s="190">
        <f t="shared" ref="C732:I732" si="266">+C32*$M$4</f>
        <v>914.37499999999989</v>
      </c>
      <c r="D732" s="190">
        <f t="shared" si="266"/>
        <v>795.50624999999991</v>
      </c>
      <c r="E732" s="190">
        <f t="shared" si="266"/>
        <v>630.65749999999991</v>
      </c>
      <c r="F732" s="190">
        <f t="shared" si="266"/>
        <v>475.73624999999998</v>
      </c>
      <c r="G732" s="190">
        <f t="shared" si="266"/>
        <v>298.34749999999997</v>
      </c>
      <c r="H732" s="190">
        <f t="shared" si="266"/>
        <v>199.85624999999999</v>
      </c>
      <c r="I732" s="190">
        <f t="shared" si="266"/>
        <v>134.54374999999999</v>
      </c>
    </row>
    <row r="733" spans="1:9" ht="14" hidden="1" x14ac:dyDescent="0.15">
      <c r="A733" s="25">
        <v>45</v>
      </c>
      <c r="B733" s="26"/>
      <c r="C733" s="190">
        <f t="shared" ref="C733:I733" si="267">+C33*$M$4</f>
        <v>948.33749999999998</v>
      </c>
      <c r="D733" s="190">
        <f t="shared" si="267"/>
        <v>824.24374999999998</v>
      </c>
      <c r="E733" s="190">
        <f t="shared" si="267"/>
        <v>663.31374999999991</v>
      </c>
      <c r="F733" s="190">
        <f t="shared" si="267"/>
        <v>501.86124999999998</v>
      </c>
      <c r="G733" s="190">
        <f t="shared" si="267"/>
        <v>315.85124999999999</v>
      </c>
      <c r="H733" s="190">
        <f t="shared" si="267"/>
        <v>212.39624999999998</v>
      </c>
      <c r="I733" s="190">
        <f t="shared" si="267"/>
        <v>143.6875</v>
      </c>
    </row>
    <row r="734" spans="1:9" ht="14" hidden="1" x14ac:dyDescent="0.15">
      <c r="A734" s="25">
        <v>46</v>
      </c>
      <c r="B734" s="26"/>
      <c r="C734" s="190">
        <f t="shared" ref="C734:I734" si="268">+C34*$M$4</f>
        <v>981.77749999999992</v>
      </c>
      <c r="D734" s="190">
        <f t="shared" si="268"/>
        <v>853.76499999999999</v>
      </c>
      <c r="E734" s="190">
        <f t="shared" si="268"/>
        <v>698.32124999999996</v>
      </c>
      <c r="F734" s="190">
        <f t="shared" si="268"/>
        <v>529.81499999999994</v>
      </c>
      <c r="G734" s="190">
        <f t="shared" si="268"/>
        <v>335.18374999999997</v>
      </c>
      <c r="H734" s="190">
        <f t="shared" si="268"/>
        <v>226.24249999999998</v>
      </c>
      <c r="I734" s="190">
        <f t="shared" si="268"/>
        <v>153.61499999999998</v>
      </c>
    </row>
    <row r="735" spans="1:9" ht="14" hidden="1" x14ac:dyDescent="0.15">
      <c r="A735" s="25">
        <v>47</v>
      </c>
      <c r="B735" s="26"/>
      <c r="C735" s="190">
        <f t="shared" ref="C735:I735" si="269">+C35*$M$4</f>
        <v>1016.0012499999999</v>
      </c>
      <c r="D735" s="190">
        <f t="shared" si="269"/>
        <v>883.02499999999998</v>
      </c>
      <c r="E735" s="190">
        <f t="shared" si="269"/>
        <v>735.94124999999997</v>
      </c>
      <c r="F735" s="190">
        <f t="shared" si="269"/>
        <v>560.12</v>
      </c>
      <c r="G735" s="190">
        <f t="shared" si="269"/>
        <v>355.56124999999997</v>
      </c>
      <c r="H735" s="190">
        <f t="shared" si="269"/>
        <v>240.87249999999997</v>
      </c>
      <c r="I735" s="190">
        <f t="shared" si="269"/>
        <v>164.58749999999998</v>
      </c>
    </row>
    <row r="736" spans="1:9" ht="14" hidden="1" x14ac:dyDescent="0.15">
      <c r="A736" s="25">
        <v>48</v>
      </c>
      <c r="B736" s="26"/>
      <c r="C736" s="190">
        <f t="shared" ref="C736:I736" si="270">+C36*$M$4</f>
        <v>1052.05375</v>
      </c>
      <c r="D736" s="190">
        <f t="shared" si="270"/>
        <v>914.37499999999989</v>
      </c>
      <c r="E736" s="190">
        <f t="shared" si="270"/>
        <v>776.69624999999996</v>
      </c>
      <c r="F736" s="190">
        <f t="shared" si="270"/>
        <v>592.77625</v>
      </c>
      <c r="G736" s="190">
        <f t="shared" si="270"/>
        <v>378.02875</v>
      </c>
      <c r="H736" s="190">
        <f t="shared" si="270"/>
        <v>257.07</v>
      </c>
      <c r="I736" s="190">
        <f t="shared" si="270"/>
        <v>176.60499999999999</v>
      </c>
    </row>
    <row r="737" spans="1:9" ht="14" hidden="1" x14ac:dyDescent="0.15">
      <c r="A737" s="25">
        <v>49</v>
      </c>
      <c r="B737" s="26"/>
      <c r="C737" s="190">
        <f t="shared" ref="C737:I737" si="271">+C37*$M$4</f>
        <v>1087.06125</v>
      </c>
      <c r="D737" s="190">
        <f t="shared" si="271"/>
        <v>945.20249999999999</v>
      </c>
      <c r="E737" s="190">
        <f t="shared" si="271"/>
        <v>820.58624999999995</v>
      </c>
      <c r="F737" s="190">
        <f t="shared" si="271"/>
        <v>628.30624999999998</v>
      </c>
      <c r="G737" s="190">
        <f t="shared" si="271"/>
        <v>402.06374999999997</v>
      </c>
      <c r="H737" s="190">
        <f t="shared" si="271"/>
        <v>274.83499999999998</v>
      </c>
      <c r="I737" s="190">
        <f t="shared" si="271"/>
        <v>189.40625</v>
      </c>
    </row>
    <row r="738" spans="1:9" ht="14" hidden="1" x14ac:dyDescent="0.15">
      <c r="A738" s="25">
        <v>50</v>
      </c>
      <c r="B738" s="26"/>
      <c r="C738" s="190">
        <f t="shared" ref="C738:I738" si="272">+C38*$M$4</f>
        <v>1122.5912499999999</v>
      </c>
      <c r="D738" s="190">
        <f t="shared" si="272"/>
        <v>976.5524999999999</v>
      </c>
      <c r="E738" s="190">
        <f t="shared" si="272"/>
        <v>871.00749999999994</v>
      </c>
      <c r="F738" s="190">
        <f t="shared" si="272"/>
        <v>669.32249999999999</v>
      </c>
      <c r="G738" s="190">
        <f t="shared" si="272"/>
        <v>430.27874999999995</v>
      </c>
      <c r="H738" s="190">
        <f t="shared" si="272"/>
        <v>294.95124999999996</v>
      </c>
      <c r="I738" s="190">
        <f t="shared" si="272"/>
        <v>204.55874999999997</v>
      </c>
    </row>
    <row r="739" spans="1:9" ht="14" hidden="1" x14ac:dyDescent="0.15">
      <c r="A739" s="25">
        <v>51</v>
      </c>
      <c r="B739" s="26"/>
      <c r="C739" s="190">
        <f t="shared" ref="C739:I739" si="273">+C39*$M$4</f>
        <v>1157.5987499999999</v>
      </c>
      <c r="D739" s="190">
        <f t="shared" si="273"/>
        <v>1007.11875</v>
      </c>
      <c r="E739" s="190">
        <f t="shared" si="273"/>
        <v>918.29374999999993</v>
      </c>
      <c r="F739" s="190">
        <f t="shared" si="273"/>
        <v>718.4375</v>
      </c>
      <c r="G739" s="190">
        <f t="shared" si="273"/>
        <v>464.50249999999994</v>
      </c>
      <c r="H739" s="190">
        <f t="shared" si="273"/>
        <v>320.03125</v>
      </c>
      <c r="I739" s="190">
        <f t="shared" si="273"/>
        <v>222.84625</v>
      </c>
    </row>
    <row r="740" spans="1:9" ht="14" hidden="1" x14ac:dyDescent="0.15">
      <c r="A740" s="25">
        <v>52</v>
      </c>
      <c r="B740" s="26"/>
      <c r="C740" s="190">
        <f t="shared" ref="C740:I740" si="274">+C40*$M$4</f>
        <v>1193.3899999999999</v>
      </c>
      <c r="D740" s="190">
        <f t="shared" si="274"/>
        <v>1038.2075</v>
      </c>
      <c r="E740" s="190">
        <f t="shared" si="274"/>
        <v>946.50874999999996</v>
      </c>
      <c r="F740" s="190">
        <f t="shared" si="274"/>
        <v>771.47124999999994</v>
      </c>
      <c r="G740" s="190">
        <f t="shared" si="274"/>
        <v>501.07749999999999</v>
      </c>
      <c r="H740" s="190">
        <f t="shared" si="274"/>
        <v>346.67874999999998</v>
      </c>
      <c r="I740" s="190">
        <f t="shared" si="274"/>
        <v>242.70124999999999</v>
      </c>
    </row>
    <row r="741" spans="1:9" ht="14" hidden="1" x14ac:dyDescent="0.15">
      <c r="A741" s="25">
        <v>53</v>
      </c>
      <c r="B741" s="26"/>
      <c r="C741" s="190">
        <f t="shared" ref="C741:I741" si="275">+C41*$M$4</f>
        <v>1235.7124999999999</v>
      </c>
      <c r="D741" s="190">
        <f t="shared" si="275"/>
        <v>1074.52125</v>
      </c>
      <c r="E741" s="190">
        <f t="shared" si="275"/>
        <v>980.47124999999994</v>
      </c>
      <c r="F741" s="190">
        <f t="shared" si="275"/>
        <v>828.16249999999991</v>
      </c>
      <c r="G741" s="190">
        <f t="shared" si="275"/>
        <v>540.26499999999999</v>
      </c>
      <c r="H741" s="190">
        <f t="shared" si="275"/>
        <v>375.15499999999997</v>
      </c>
      <c r="I741" s="190">
        <f t="shared" si="275"/>
        <v>264.12374999999997</v>
      </c>
    </row>
    <row r="742" spans="1:9" ht="14" hidden="1" x14ac:dyDescent="0.15">
      <c r="A742" s="25">
        <v>54</v>
      </c>
      <c r="B742" s="28"/>
      <c r="C742" s="190">
        <f t="shared" ref="C742:I742" si="276">+C42*$M$4</f>
        <v>1278.2962499999999</v>
      </c>
      <c r="D742" s="190">
        <f t="shared" si="276"/>
        <v>1111.3574999999998</v>
      </c>
      <c r="E742" s="190">
        <f t="shared" si="276"/>
        <v>1013.38875</v>
      </c>
      <c r="F742" s="190">
        <f t="shared" si="276"/>
        <v>889.29499999999996</v>
      </c>
      <c r="G742" s="190">
        <f t="shared" si="276"/>
        <v>582.58749999999998</v>
      </c>
      <c r="H742" s="190">
        <f t="shared" si="276"/>
        <v>405.72125</v>
      </c>
      <c r="I742" s="190">
        <f t="shared" si="276"/>
        <v>287.11374999999998</v>
      </c>
    </row>
    <row r="743" spans="1:9" ht="14" hidden="1" x14ac:dyDescent="0.15">
      <c r="A743" s="25">
        <v>55</v>
      </c>
      <c r="B743" s="28"/>
      <c r="C743" s="190">
        <f t="shared" ref="C743:I743" si="277">+C43*$M$4</f>
        <v>1321.1412499999999</v>
      </c>
      <c r="D743" s="190">
        <f t="shared" si="277"/>
        <v>1148.7162499999999</v>
      </c>
      <c r="E743" s="190">
        <f t="shared" si="277"/>
        <v>1046.8287499999999</v>
      </c>
      <c r="F743" s="190">
        <f t="shared" si="277"/>
        <v>923.78</v>
      </c>
      <c r="G743" s="190">
        <f t="shared" si="277"/>
        <v>628.04499999999996</v>
      </c>
      <c r="H743" s="190">
        <f t="shared" si="277"/>
        <v>438.63874999999996</v>
      </c>
      <c r="I743" s="190">
        <f t="shared" si="277"/>
        <v>311.40999999999997</v>
      </c>
    </row>
    <row r="744" spans="1:9" ht="14" hidden="1" x14ac:dyDescent="0.15">
      <c r="A744" s="25">
        <v>56</v>
      </c>
      <c r="B744" s="28"/>
      <c r="C744" s="190">
        <f t="shared" ref="C744:I744" si="278">+C44*$M$4</f>
        <v>1363.2024999999999</v>
      </c>
      <c r="D744" s="190">
        <f t="shared" si="278"/>
        <v>1185.03</v>
      </c>
      <c r="E744" s="190">
        <f t="shared" si="278"/>
        <v>1080.0074999999999</v>
      </c>
      <c r="F744" s="190">
        <f t="shared" si="278"/>
        <v>955.3912499999999</v>
      </c>
      <c r="G744" s="190">
        <f t="shared" si="278"/>
        <v>664.62</v>
      </c>
      <c r="H744" s="190">
        <f t="shared" si="278"/>
        <v>474.16874999999999</v>
      </c>
      <c r="I744" s="190">
        <f t="shared" si="278"/>
        <v>337.79624999999999</v>
      </c>
    </row>
    <row r="745" spans="1:9" ht="14" hidden="1" x14ac:dyDescent="0.15">
      <c r="A745" s="25">
        <v>57</v>
      </c>
      <c r="B745" s="28"/>
      <c r="C745" s="190">
        <f t="shared" ref="C745:I745" si="279">+C45*$M$4</f>
        <v>1404.7412499999998</v>
      </c>
      <c r="D745" s="190">
        <f t="shared" si="279"/>
        <v>1222.1274999999998</v>
      </c>
      <c r="E745" s="190">
        <f t="shared" si="279"/>
        <v>1113.97</v>
      </c>
      <c r="F745" s="190">
        <f t="shared" si="279"/>
        <v>987.78624999999988</v>
      </c>
      <c r="G745" s="190">
        <f t="shared" si="279"/>
        <v>685.25874999999996</v>
      </c>
      <c r="H745" s="190">
        <f t="shared" si="279"/>
        <v>512.31124999999997</v>
      </c>
      <c r="I745" s="190">
        <f t="shared" si="279"/>
        <v>366.27249999999998</v>
      </c>
    </row>
    <row r="746" spans="1:9" ht="14" hidden="1" x14ac:dyDescent="0.15">
      <c r="A746" s="25">
        <v>58</v>
      </c>
      <c r="B746" s="28"/>
      <c r="C746" s="190">
        <f t="shared" ref="C746:I746" si="280">+C46*$M$4</f>
        <v>1453.33375</v>
      </c>
      <c r="D746" s="190">
        <f t="shared" si="280"/>
        <v>1263.405</v>
      </c>
      <c r="E746" s="190">
        <f t="shared" si="280"/>
        <v>1148.9775</v>
      </c>
      <c r="F746" s="190">
        <f t="shared" si="280"/>
        <v>1030.1087499999999</v>
      </c>
      <c r="G746" s="190">
        <f t="shared" si="280"/>
        <v>712.42874999999992</v>
      </c>
      <c r="H746" s="190">
        <f t="shared" si="280"/>
        <v>553.06624999999997</v>
      </c>
      <c r="I746" s="190">
        <f t="shared" si="280"/>
        <v>396.83874999999995</v>
      </c>
    </row>
    <row r="747" spans="1:9" ht="14" hidden="1" x14ac:dyDescent="0.15">
      <c r="A747" s="25">
        <v>59</v>
      </c>
      <c r="B747" s="28"/>
      <c r="C747" s="190">
        <f t="shared" ref="C747:I747" si="281">+C47*$M$4</f>
        <v>1501.92625</v>
      </c>
      <c r="D747" s="190">
        <f t="shared" si="281"/>
        <v>1306.25</v>
      </c>
      <c r="E747" s="190">
        <f t="shared" si="281"/>
        <v>1183.4624999999999</v>
      </c>
      <c r="F747" s="190">
        <f t="shared" si="281"/>
        <v>1071.38625</v>
      </c>
      <c r="G747" s="190">
        <f t="shared" si="281"/>
        <v>739.33749999999998</v>
      </c>
      <c r="H747" s="190">
        <f t="shared" si="281"/>
        <v>596.95624999999995</v>
      </c>
      <c r="I747" s="190">
        <f t="shared" si="281"/>
        <v>429.49499999999995</v>
      </c>
    </row>
    <row r="748" spans="1:9" ht="14" hidden="1" x14ac:dyDescent="0.15">
      <c r="A748" s="25">
        <v>60</v>
      </c>
      <c r="B748" s="28"/>
      <c r="C748" s="190">
        <f t="shared" ref="C748:I748" si="282">+C48*$M$4</f>
        <v>1550.2574999999999</v>
      </c>
      <c r="D748" s="190">
        <f t="shared" si="282"/>
        <v>1347.7887499999999</v>
      </c>
      <c r="E748" s="190">
        <f t="shared" si="282"/>
        <v>1218.9924999999998</v>
      </c>
      <c r="F748" s="190">
        <f t="shared" si="282"/>
        <v>1113.4475</v>
      </c>
      <c r="G748" s="190">
        <f t="shared" si="282"/>
        <v>766.50749999999994</v>
      </c>
      <c r="H748" s="190">
        <f t="shared" si="282"/>
        <v>644.50374999999997</v>
      </c>
      <c r="I748" s="190">
        <f t="shared" si="282"/>
        <v>464.76374999999996</v>
      </c>
    </row>
    <row r="749" spans="1:9" ht="14" hidden="1" x14ac:dyDescent="0.15">
      <c r="A749" s="25">
        <v>61</v>
      </c>
      <c r="B749" s="28"/>
      <c r="C749" s="190">
        <f t="shared" ref="C749:I749" si="283">+C49*$M$4</f>
        <v>1610.0837499999998</v>
      </c>
      <c r="D749" s="190">
        <f t="shared" si="283"/>
        <v>1399.5162499999999</v>
      </c>
      <c r="E749" s="190">
        <f t="shared" si="283"/>
        <v>1271.5037499999999</v>
      </c>
      <c r="F749" s="190">
        <f t="shared" si="283"/>
        <v>1154.9862499999999</v>
      </c>
      <c r="G749" s="190">
        <f t="shared" si="283"/>
        <v>794.98374999999999</v>
      </c>
      <c r="H749" s="190">
        <f t="shared" si="283"/>
        <v>695.18624999999997</v>
      </c>
      <c r="I749" s="190">
        <f t="shared" si="283"/>
        <v>502.64499999999998</v>
      </c>
    </row>
    <row r="750" spans="1:9" ht="14" hidden="1" x14ac:dyDescent="0.15">
      <c r="A750" s="25">
        <v>62</v>
      </c>
      <c r="B750" s="28"/>
      <c r="C750" s="190">
        <f t="shared" ref="C750:I750" si="284">+C50*$M$4</f>
        <v>1682.1887499999998</v>
      </c>
      <c r="D750" s="190">
        <f t="shared" si="284"/>
        <v>1462.73875</v>
      </c>
      <c r="E750" s="190">
        <f t="shared" si="284"/>
        <v>1333.6812499999999</v>
      </c>
      <c r="F750" s="190">
        <f t="shared" si="284"/>
        <v>1206.9749999999999</v>
      </c>
      <c r="G750" s="190">
        <f t="shared" si="284"/>
        <v>831.2974999999999</v>
      </c>
      <c r="H750" s="190">
        <f t="shared" si="284"/>
        <v>750.31</v>
      </c>
      <c r="I750" s="190">
        <f t="shared" si="284"/>
        <v>543.66125</v>
      </c>
    </row>
    <row r="751" spans="1:9" ht="14" hidden="1" x14ac:dyDescent="0.15">
      <c r="A751" s="25">
        <v>63</v>
      </c>
      <c r="B751" s="28"/>
      <c r="C751" s="190">
        <f t="shared" ref="C751:I751" si="285">+C51*$M$4</f>
        <v>1768.9237499999999</v>
      </c>
      <c r="D751" s="190">
        <f t="shared" si="285"/>
        <v>1537.7175</v>
      </c>
      <c r="E751" s="190">
        <f t="shared" si="285"/>
        <v>1402.9124999999999</v>
      </c>
      <c r="F751" s="190">
        <f t="shared" si="285"/>
        <v>1269.1524999999999</v>
      </c>
      <c r="G751" s="190">
        <f t="shared" si="285"/>
        <v>874.66499999999996</v>
      </c>
      <c r="H751" s="190">
        <f t="shared" si="285"/>
        <v>809.35249999999996</v>
      </c>
      <c r="I751" s="190">
        <f t="shared" si="285"/>
        <v>587.55124999999998</v>
      </c>
    </row>
    <row r="752" spans="1:9" ht="14" hidden="1" x14ac:dyDescent="0.15">
      <c r="A752" s="25">
        <v>64</v>
      </c>
      <c r="B752" s="28"/>
      <c r="C752" s="190">
        <f t="shared" ref="C752:I752" si="286">+C52*$M$4</f>
        <v>1870.55</v>
      </c>
      <c r="D752" s="190">
        <f t="shared" si="286"/>
        <v>1627.0649999999998</v>
      </c>
      <c r="E752" s="190">
        <f t="shared" si="286"/>
        <v>1483.1162499999998</v>
      </c>
      <c r="F752" s="190">
        <f t="shared" si="286"/>
        <v>1342.3025</v>
      </c>
      <c r="G752" s="190">
        <f t="shared" si="286"/>
        <v>971.06624999999997</v>
      </c>
      <c r="H752" s="190">
        <f t="shared" si="286"/>
        <v>873.35874999999999</v>
      </c>
      <c r="I752" s="190">
        <f t="shared" si="286"/>
        <v>634.57624999999996</v>
      </c>
    </row>
    <row r="753" spans="1:9" ht="14" hidden="1" x14ac:dyDescent="0.15">
      <c r="A753" s="25">
        <v>65</v>
      </c>
      <c r="B753" s="28"/>
      <c r="C753" s="190">
        <f t="shared" ref="C753:I753" si="287">+C53*$M$4</f>
        <v>1993.3374999999999</v>
      </c>
      <c r="D753" s="190">
        <f t="shared" si="287"/>
        <v>1732.8712499999999</v>
      </c>
      <c r="E753" s="190">
        <f t="shared" si="287"/>
        <v>1579.7787499999999</v>
      </c>
      <c r="F753" s="190">
        <f t="shared" si="287"/>
        <v>1442.6224999999999</v>
      </c>
      <c r="G753" s="190">
        <f t="shared" si="287"/>
        <v>1039.5137499999998</v>
      </c>
      <c r="H753" s="190">
        <f t="shared" si="287"/>
        <v>942.06749999999988</v>
      </c>
      <c r="I753" s="190">
        <f t="shared" si="287"/>
        <v>685.52</v>
      </c>
    </row>
    <row r="754" spans="1:9" ht="14" hidden="1" x14ac:dyDescent="0.15">
      <c r="A754" s="25">
        <v>66</v>
      </c>
      <c r="B754" s="28"/>
      <c r="C754" s="190">
        <f t="shared" ref="C754:I754" si="288">+C54*$M$4</f>
        <v>2136.24125</v>
      </c>
      <c r="D754" s="190">
        <f t="shared" si="288"/>
        <v>1857.74875</v>
      </c>
      <c r="E754" s="190">
        <f t="shared" si="288"/>
        <v>1693.9449999999999</v>
      </c>
      <c r="F754" s="190">
        <f t="shared" si="288"/>
        <v>1557.8337499999998</v>
      </c>
      <c r="G754" s="190">
        <f t="shared" si="288"/>
        <v>1119.7175</v>
      </c>
      <c r="H754" s="190">
        <f t="shared" si="288"/>
        <v>1016.5237499999999</v>
      </c>
      <c r="I754" s="190">
        <f t="shared" si="288"/>
        <v>740.38249999999994</v>
      </c>
    </row>
    <row r="755" spans="1:9" ht="14" hidden="1" x14ac:dyDescent="0.15">
      <c r="A755" s="25">
        <v>67</v>
      </c>
      <c r="B755" s="28"/>
      <c r="C755" s="190">
        <f t="shared" ref="C755:I755" si="289">+C55*$M$4</f>
        <v>2306.8374999999996</v>
      </c>
      <c r="D755" s="190">
        <f t="shared" si="289"/>
        <v>2006.1387499999998</v>
      </c>
      <c r="E755" s="190">
        <f t="shared" si="289"/>
        <v>1829.5337499999998</v>
      </c>
      <c r="F755" s="190">
        <f t="shared" si="289"/>
        <v>1683.7562499999999</v>
      </c>
      <c r="G755" s="190">
        <f t="shared" si="289"/>
        <v>1209.3262499999998</v>
      </c>
      <c r="H755" s="190">
        <f t="shared" si="289"/>
        <v>1096.4662499999999</v>
      </c>
      <c r="I755" s="190">
        <f t="shared" si="289"/>
        <v>799.42499999999995</v>
      </c>
    </row>
    <row r="756" spans="1:9" s="9" customFormat="1" ht="14" hidden="1" x14ac:dyDescent="0.15">
      <c r="A756" s="25">
        <v>68</v>
      </c>
      <c r="B756" s="28"/>
      <c r="C756" s="223">
        <f t="shared" ref="C756:I756" si="290">+C56*$M$4</f>
        <v>2503.2974999999997</v>
      </c>
      <c r="D756" s="223">
        <f t="shared" si="290"/>
        <v>2176.2124999999996</v>
      </c>
      <c r="E756" s="223">
        <f t="shared" si="290"/>
        <v>1984.7162499999999</v>
      </c>
      <c r="F756" s="223">
        <f t="shared" si="290"/>
        <v>1825.6149999999998</v>
      </c>
      <c r="G756" s="223">
        <f t="shared" si="290"/>
        <v>1311.4749999999999</v>
      </c>
      <c r="H756" s="223">
        <f t="shared" si="290"/>
        <v>1182.9399999999998</v>
      </c>
      <c r="I756" s="223">
        <f t="shared" si="290"/>
        <v>863.17</v>
      </c>
    </row>
    <row r="757" spans="1:9" ht="14" hidden="1" x14ac:dyDescent="0.15">
      <c r="A757" s="25">
        <v>69</v>
      </c>
      <c r="B757" s="28"/>
      <c r="C757" s="190">
        <f t="shared" ref="C757:I757" si="291">+C57*$M$4</f>
        <v>2731.3687499999996</v>
      </c>
      <c r="D757" s="190">
        <f t="shared" si="291"/>
        <v>2375.0237499999998</v>
      </c>
      <c r="E757" s="190">
        <f t="shared" si="291"/>
        <v>2165.7624999999998</v>
      </c>
      <c r="F757" s="190">
        <f t="shared" si="291"/>
        <v>1993.5987499999999</v>
      </c>
      <c r="G757" s="190">
        <f t="shared" si="291"/>
        <v>1364.2474999999999</v>
      </c>
      <c r="H757" s="190">
        <f t="shared" si="291"/>
        <v>1276.20625</v>
      </c>
      <c r="I757" s="190">
        <f t="shared" si="291"/>
        <v>931.35624999999993</v>
      </c>
    </row>
    <row r="758" spans="1:9" ht="14" hidden="1" x14ac:dyDescent="0.15">
      <c r="A758" s="25">
        <v>70</v>
      </c>
      <c r="B758" s="28"/>
      <c r="C758" s="190">
        <f t="shared" ref="C758:I758" si="292">+C58*$M$4</f>
        <v>2995.7537499999999</v>
      </c>
      <c r="D758" s="190">
        <f t="shared" si="292"/>
        <v>2605.1849999999999</v>
      </c>
      <c r="E758" s="190">
        <f t="shared" si="292"/>
        <v>2354.6462499999998</v>
      </c>
      <c r="F758" s="190">
        <f t="shared" si="292"/>
        <v>2218.5349999999999</v>
      </c>
      <c r="G758" s="190">
        <f t="shared" si="292"/>
        <v>1508.4575</v>
      </c>
      <c r="H758" s="190">
        <f t="shared" si="292"/>
        <v>1376.2649999999999</v>
      </c>
      <c r="I758" s="190">
        <f t="shared" si="292"/>
        <v>1004.7674999999999</v>
      </c>
    </row>
    <row r="759" spans="1:9" ht="14" hidden="1" x14ac:dyDescent="0.15">
      <c r="A759" s="25">
        <v>71</v>
      </c>
      <c r="B759" s="28"/>
      <c r="C759" s="190">
        <f t="shared" ref="C759:I759" si="293">+C59*$M$4</f>
        <v>3299.5874999999996</v>
      </c>
      <c r="D759" s="190">
        <f t="shared" si="293"/>
        <v>2869.3087499999997</v>
      </c>
      <c r="E759" s="190">
        <f t="shared" si="293"/>
        <v>2615.6349999999998</v>
      </c>
      <c r="F759" s="190">
        <f t="shared" si="293"/>
        <v>2442.94875</v>
      </c>
      <c r="G759" s="190">
        <f t="shared" si="293"/>
        <v>1661.81125</v>
      </c>
      <c r="H759" s="190">
        <f t="shared" si="293"/>
        <v>1484.1612499999999</v>
      </c>
      <c r="I759" s="190">
        <f t="shared" si="293"/>
        <v>1082.8812499999999</v>
      </c>
    </row>
    <row r="760" spans="1:9" ht="14" hidden="1" x14ac:dyDescent="0.15">
      <c r="A760" s="25">
        <v>72</v>
      </c>
      <c r="B760" s="28"/>
      <c r="C760" s="190">
        <f t="shared" ref="C760:I760" si="294">+C60*$M$4</f>
        <v>3649.9237499999999</v>
      </c>
      <c r="D760" s="190">
        <f t="shared" si="294"/>
        <v>3173.665</v>
      </c>
      <c r="E760" s="190">
        <f t="shared" si="294"/>
        <v>2894.1274999999996</v>
      </c>
      <c r="F760" s="190">
        <f t="shared" si="294"/>
        <v>2703.67625</v>
      </c>
      <c r="G760" s="190">
        <f t="shared" si="294"/>
        <v>1839.1999999999998</v>
      </c>
      <c r="H760" s="190">
        <f t="shared" si="294"/>
        <v>1599.63375</v>
      </c>
      <c r="I760" s="190">
        <f t="shared" si="294"/>
        <v>1166.4812499999998</v>
      </c>
    </row>
    <row r="761" spans="1:9" ht="14" hidden="1" x14ac:dyDescent="0.15">
      <c r="A761" s="25">
        <v>73</v>
      </c>
      <c r="B761" s="28"/>
      <c r="C761" s="190">
        <f t="shared" ref="C761:I761" si="295">+C61*$M$4</f>
        <v>4053.8162499999999</v>
      </c>
      <c r="D761" s="190">
        <f t="shared" si="295"/>
        <v>3524.7849999999999</v>
      </c>
      <c r="E761" s="190">
        <f t="shared" si="295"/>
        <v>3213.6362499999996</v>
      </c>
      <c r="F761" s="190">
        <f t="shared" si="295"/>
        <v>3001.5012499999998</v>
      </c>
      <c r="G761" s="190">
        <f t="shared" si="295"/>
        <v>2041.1462499999998</v>
      </c>
      <c r="H761" s="190">
        <f t="shared" si="295"/>
        <v>1723.4662499999999</v>
      </c>
      <c r="I761" s="190">
        <f t="shared" si="295"/>
        <v>1255.3062499999999</v>
      </c>
    </row>
    <row r="762" spans="1:9" ht="14" hidden="1" x14ac:dyDescent="0.15">
      <c r="A762" s="25">
        <v>74</v>
      </c>
      <c r="B762" s="28"/>
      <c r="C762" s="190">
        <f t="shared" ref="C762:I762" si="296">+C62*$M$4</f>
        <v>4519.625</v>
      </c>
      <c r="D762" s="190">
        <f t="shared" si="296"/>
        <v>3929.4612499999998</v>
      </c>
      <c r="E762" s="190">
        <f t="shared" si="296"/>
        <v>3582.7824999999998</v>
      </c>
      <c r="F762" s="190">
        <f t="shared" si="296"/>
        <v>3346.8737499999997</v>
      </c>
      <c r="G762" s="190">
        <f t="shared" si="296"/>
        <v>2276.5324999999998</v>
      </c>
      <c r="H762" s="190">
        <f t="shared" si="296"/>
        <v>1855.3974999999998</v>
      </c>
      <c r="I762" s="190">
        <f t="shared" si="296"/>
        <v>1349.0949999999998</v>
      </c>
    </row>
    <row r="763" spans="1:9" ht="14" hidden="1" x14ac:dyDescent="0.15">
      <c r="A763" s="25">
        <v>75</v>
      </c>
      <c r="B763" s="28"/>
      <c r="C763" s="190">
        <f t="shared" ref="C763:I763" si="297">+C63*$M$4</f>
        <v>5053.0974999999999</v>
      </c>
      <c r="D763" s="190">
        <f t="shared" si="297"/>
        <v>4394.2249999999995</v>
      </c>
      <c r="E763" s="190">
        <f t="shared" si="297"/>
        <v>3990.3324999999995</v>
      </c>
      <c r="F763" s="190">
        <f t="shared" si="297"/>
        <v>3765.9187499999998</v>
      </c>
      <c r="G763" s="190">
        <f t="shared" si="297"/>
        <v>2554.24125</v>
      </c>
      <c r="H763" s="190">
        <f t="shared" si="297"/>
        <v>1995.1662499999998</v>
      </c>
      <c r="I763" s="190">
        <f t="shared" si="297"/>
        <v>1447.5862499999998</v>
      </c>
    </row>
    <row r="764" spans="1:9" ht="14" hidden="1" x14ac:dyDescent="0.15">
      <c r="A764" s="25">
        <v>76</v>
      </c>
      <c r="B764" s="28"/>
      <c r="C764" s="190">
        <f t="shared" ref="C764:I764" si="298">+C64*$M$4</f>
        <v>5667.2962499999994</v>
      </c>
      <c r="D764" s="190">
        <f t="shared" si="298"/>
        <v>4927.6974999999993</v>
      </c>
      <c r="E764" s="190">
        <f t="shared" si="298"/>
        <v>4489.5812499999993</v>
      </c>
      <c r="F764" s="190">
        <f t="shared" si="298"/>
        <v>4222.5837499999998</v>
      </c>
      <c r="G764" s="190">
        <f t="shared" si="298"/>
        <v>2864.0837499999998</v>
      </c>
      <c r="H764" s="190">
        <f t="shared" si="298"/>
        <v>2142.7725</v>
      </c>
      <c r="I764" s="190">
        <f t="shared" si="298"/>
        <v>1550.2574999999999</v>
      </c>
    </row>
    <row r="765" spans="1:9" ht="14" hidden="1" x14ac:dyDescent="0.15">
      <c r="A765" s="25">
        <v>77</v>
      </c>
      <c r="B765" s="28"/>
      <c r="C765" s="190">
        <f t="shared" ref="C765:I765" si="299">+C65*$M$4</f>
        <v>6364.0499999999993</v>
      </c>
      <c r="D765" s="190">
        <f t="shared" si="299"/>
        <v>5534.5812499999993</v>
      </c>
      <c r="E765" s="190">
        <f t="shared" si="299"/>
        <v>5046.0437499999998</v>
      </c>
      <c r="F765" s="190">
        <f t="shared" si="299"/>
        <v>4707.7249999999995</v>
      </c>
      <c r="G765" s="190">
        <f t="shared" si="299"/>
        <v>3217.2937499999998</v>
      </c>
      <c r="H765" s="190">
        <f t="shared" si="299"/>
        <v>2297.1712499999999</v>
      </c>
      <c r="I765" s="190">
        <f t="shared" si="299"/>
        <v>1655.8024999999998</v>
      </c>
    </row>
    <row r="766" spans="1:9" ht="14" hidden="1" x14ac:dyDescent="0.15">
      <c r="A766" s="25">
        <v>78</v>
      </c>
      <c r="B766" s="28"/>
      <c r="C766" s="190">
        <f t="shared" ref="C766:I766" si="300">+C66*$M$4</f>
        <v>7151.19625</v>
      </c>
      <c r="D766" s="190">
        <f t="shared" si="300"/>
        <v>6218.2724999999991</v>
      </c>
      <c r="E766" s="190">
        <f t="shared" si="300"/>
        <v>5669.3862499999996</v>
      </c>
      <c r="F766" s="190">
        <f t="shared" si="300"/>
        <v>5049.9624999999996</v>
      </c>
      <c r="G766" s="190">
        <f t="shared" si="300"/>
        <v>3464.4362499999997</v>
      </c>
      <c r="H766" s="190">
        <f t="shared" si="300"/>
        <v>2457.5787499999997</v>
      </c>
      <c r="I766" s="190">
        <f t="shared" si="300"/>
        <v>1763.4374999999998</v>
      </c>
    </row>
    <row r="767" spans="1:9" ht="14" hidden="1" x14ac:dyDescent="0.15">
      <c r="A767" s="25">
        <v>79</v>
      </c>
      <c r="B767" s="28"/>
      <c r="C767" s="190">
        <f t="shared" ref="C767:I767" si="301">+C67*$M$4</f>
        <v>8034.7437499999996</v>
      </c>
      <c r="D767" s="190">
        <f t="shared" si="301"/>
        <v>6986.0862499999994</v>
      </c>
      <c r="E767" s="190">
        <f t="shared" si="301"/>
        <v>6370.32</v>
      </c>
      <c r="F767" s="190">
        <f t="shared" si="301"/>
        <v>5409.1812499999996</v>
      </c>
      <c r="G767" s="190">
        <f t="shared" si="301"/>
        <v>3708.1824999999999</v>
      </c>
      <c r="H767" s="190">
        <f t="shared" si="301"/>
        <v>2622.4274999999998</v>
      </c>
      <c r="I767" s="190">
        <f t="shared" si="301"/>
        <v>1870.0274999999999</v>
      </c>
    </row>
    <row r="768" spans="1:9" ht="14" hidden="1" x14ac:dyDescent="0.15">
      <c r="A768" s="25">
        <v>80</v>
      </c>
      <c r="B768" s="28" t="s">
        <v>3</v>
      </c>
      <c r="C768" s="190">
        <f t="shared" ref="C768:I768" si="302">+C68*$M$4</f>
        <v>9030.1062499999989</v>
      </c>
      <c r="D768" s="190">
        <f t="shared" si="302"/>
        <v>7906.4699999999993</v>
      </c>
      <c r="E768" s="190">
        <f t="shared" si="302"/>
        <v>7037.8137499999993</v>
      </c>
      <c r="F768" s="190">
        <f t="shared" si="302"/>
        <v>5784.0749999999998</v>
      </c>
      <c r="G768" s="190">
        <f t="shared" si="302"/>
        <v>3959.5049999999997</v>
      </c>
      <c r="H768" s="190">
        <f t="shared" si="302"/>
        <v>2789.105</v>
      </c>
      <c r="I768" s="190">
        <f t="shared" si="302"/>
        <v>1973.7437499999999</v>
      </c>
    </row>
    <row r="769" spans="1:9" ht="14" hidden="1" x14ac:dyDescent="0.15">
      <c r="A769" s="25">
        <v>1</v>
      </c>
      <c r="B769" s="28" t="s">
        <v>4</v>
      </c>
      <c r="C769" s="190">
        <f t="shared" ref="C769:I769" si="303">+C69*$M$4</f>
        <v>346.41749999999996</v>
      </c>
      <c r="D769" s="190">
        <f t="shared" si="303"/>
        <v>301.22125</v>
      </c>
      <c r="E769" s="190">
        <f t="shared" si="303"/>
        <v>218.14374999999998</v>
      </c>
      <c r="F769" s="190">
        <f t="shared" si="303"/>
        <v>149.435</v>
      </c>
      <c r="G769" s="190">
        <f t="shared" si="303"/>
        <v>81.509999999999991</v>
      </c>
      <c r="H769" s="190">
        <f t="shared" si="303"/>
        <v>47.808749999999996</v>
      </c>
      <c r="I769" s="190">
        <f t="shared" si="303"/>
        <v>27.431249999999999</v>
      </c>
    </row>
    <row r="770" spans="1:9" ht="14" hidden="1" x14ac:dyDescent="0.15">
      <c r="A770" s="25">
        <v>2</v>
      </c>
      <c r="B770" s="28" t="s">
        <v>1</v>
      </c>
      <c r="C770" s="190">
        <f t="shared" ref="C770:I770" si="304">+C70*$M$4</f>
        <v>409.64</v>
      </c>
      <c r="D770" s="190">
        <f t="shared" si="304"/>
        <v>355.82249999999999</v>
      </c>
      <c r="E770" s="190">
        <f t="shared" si="304"/>
        <v>257.85374999999999</v>
      </c>
      <c r="F770" s="190">
        <f t="shared" si="304"/>
        <v>176.86624999999998</v>
      </c>
      <c r="G770" s="190">
        <f t="shared" si="304"/>
        <v>96.139999999999986</v>
      </c>
      <c r="H770" s="190">
        <f t="shared" si="304"/>
        <v>56.691249999999997</v>
      </c>
      <c r="I770" s="190">
        <f t="shared" si="304"/>
        <v>32.394999999999996</v>
      </c>
    </row>
    <row r="771" spans="1:9" ht="15" hidden="1" thickBot="1" x14ac:dyDescent="0.2">
      <c r="A771" s="25">
        <v>3</v>
      </c>
      <c r="B771" s="28" t="s">
        <v>5</v>
      </c>
      <c r="C771" s="190">
        <f t="shared" ref="C771:I771" si="305">+C71*$M$4</f>
        <v>567.17374999999993</v>
      </c>
      <c r="D771" s="190">
        <f t="shared" si="305"/>
        <v>492.71749999999997</v>
      </c>
      <c r="E771" s="190">
        <f t="shared" si="305"/>
        <v>357.12874999999997</v>
      </c>
      <c r="F771" s="190">
        <f t="shared" si="305"/>
        <v>244.79124999999999</v>
      </c>
      <c r="G771" s="190">
        <f t="shared" si="305"/>
        <v>133.23749999999998</v>
      </c>
      <c r="H771" s="190">
        <f t="shared" si="305"/>
        <v>78.375</v>
      </c>
      <c r="I771" s="190">
        <f t="shared" si="305"/>
        <v>45.196249999999999</v>
      </c>
    </row>
    <row r="772" spans="1:9" ht="14" hidden="1" thickBot="1" x14ac:dyDescent="0.2">
      <c r="A772" s="32"/>
      <c r="B772" s="32"/>
      <c r="C772" s="32"/>
      <c r="D772" s="32"/>
      <c r="E772" s="32"/>
      <c r="F772" s="32"/>
      <c r="G772" s="32"/>
    </row>
    <row r="773" spans="1:9" ht="18" hidden="1" x14ac:dyDescent="0.2">
      <c r="A773" s="443" t="s">
        <v>68</v>
      </c>
      <c r="B773" s="444"/>
      <c r="C773" s="444"/>
      <c r="D773" s="444"/>
      <c r="E773" s="444"/>
      <c r="F773" s="444"/>
      <c r="G773" s="445"/>
    </row>
    <row r="774" spans="1:9" ht="18" hidden="1" x14ac:dyDescent="0.2">
      <c r="A774" s="437" t="s">
        <v>70</v>
      </c>
      <c r="B774" s="438"/>
      <c r="C774" s="438"/>
      <c r="D774" s="438"/>
      <c r="E774" s="438"/>
      <c r="F774" s="438"/>
      <c r="G774" s="439"/>
    </row>
    <row r="775" spans="1:9" hidden="1" x14ac:dyDescent="0.15">
      <c r="A775" s="440" t="s">
        <v>0</v>
      </c>
      <c r="B775" s="441"/>
      <c r="C775" s="441"/>
      <c r="D775" s="441"/>
      <c r="E775" s="441"/>
      <c r="F775" s="441"/>
      <c r="G775" s="442"/>
    </row>
    <row r="776" spans="1:9" hidden="1" x14ac:dyDescent="0.15">
      <c r="A776" s="25" t="s">
        <v>2</v>
      </c>
      <c r="B776" s="26" t="s">
        <v>2</v>
      </c>
      <c r="C776" s="27" t="s">
        <v>42</v>
      </c>
      <c r="D776" s="27" t="s">
        <v>43</v>
      </c>
      <c r="E776" s="27" t="s">
        <v>44</v>
      </c>
      <c r="F776" s="27" t="s">
        <v>45</v>
      </c>
      <c r="G776" s="31" t="s">
        <v>46</v>
      </c>
    </row>
    <row r="777" spans="1:9" ht="14" hidden="1" x14ac:dyDescent="0.15">
      <c r="A777" s="25">
        <v>18</v>
      </c>
      <c r="B777" s="28"/>
      <c r="C777" s="190">
        <f>+C147*$M$4</f>
        <v>625.4325</v>
      </c>
      <c r="D777" s="190">
        <f t="shared" ref="D777:G777" si="306">+D147*$M$4</f>
        <v>612.63124999999991</v>
      </c>
      <c r="E777" s="190">
        <f t="shared" si="306"/>
        <v>578.66874999999993</v>
      </c>
      <c r="F777" s="190">
        <f t="shared" si="306"/>
        <v>527.98624999999993</v>
      </c>
      <c r="G777" s="190">
        <f t="shared" si="306"/>
        <v>408.59499999999997</v>
      </c>
    </row>
    <row r="778" spans="1:9" ht="14" hidden="1" x14ac:dyDescent="0.15">
      <c r="A778" s="25">
        <v>19</v>
      </c>
      <c r="B778" s="28"/>
      <c r="C778" s="190">
        <f t="shared" ref="C778:G778" si="307">+C148*$M$4</f>
        <v>637.18874999999991</v>
      </c>
      <c r="D778" s="190">
        <f t="shared" si="307"/>
        <v>624.64874999999995</v>
      </c>
      <c r="E778" s="190">
        <f t="shared" si="307"/>
        <v>589.11874999999998</v>
      </c>
      <c r="F778" s="190">
        <f t="shared" si="307"/>
        <v>537.39125000000001</v>
      </c>
      <c r="G778" s="190">
        <f t="shared" si="307"/>
        <v>416.95499999999998</v>
      </c>
    </row>
    <row r="779" spans="1:9" ht="14" hidden="1" x14ac:dyDescent="0.15">
      <c r="A779" s="25">
        <v>20</v>
      </c>
      <c r="B779" s="28"/>
      <c r="C779" s="190">
        <f t="shared" ref="C779:G779" si="308">+C149*$M$4</f>
        <v>647.9</v>
      </c>
      <c r="D779" s="190">
        <f t="shared" si="308"/>
        <v>633.53125</v>
      </c>
      <c r="E779" s="190">
        <f t="shared" si="308"/>
        <v>598.26249999999993</v>
      </c>
      <c r="F779" s="190">
        <f t="shared" si="308"/>
        <v>545.22874999999999</v>
      </c>
      <c r="G779" s="190">
        <f t="shared" si="308"/>
        <v>424.79249999999996</v>
      </c>
    </row>
    <row r="780" spans="1:9" ht="14" hidden="1" x14ac:dyDescent="0.15">
      <c r="A780" s="25">
        <v>21</v>
      </c>
      <c r="B780" s="28"/>
      <c r="C780" s="190">
        <f t="shared" ref="C780:G780" si="309">+C150*$M$4</f>
        <v>658.61124999999993</v>
      </c>
      <c r="D780" s="190">
        <f t="shared" si="309"/>
        <v>645.54874999999993</v>
      </c>
      <c r="E780" s="190">
        <f t="shared" si="309"/>
        <v>607.92874999999992</v>
      </c>
      <c r="F780" s="190">
        <f t="shared" si="309"/>
        <v>554.11124999999993</v>
      </c>
      <c r="G780" s="190">
        <f t="shared" si="309"/>
        <v>434.19749999999999</v>
      </c>
    </row>
    <row r="781" spans="1:9" ht="14" hidden="1" x14ac:dyDescent="0.15">
      <c r="A781" s="25">
        <v>22</v>
      </c>
      <c r="B781" s="28"/>
      <c r="C781" s="190">
        <f t="shared" ref="C781:G781" si="310">+C151*$M$4</f>
        <v>669.06124999999997</v>
      </c>
      <c r="D781" s="190">
        <f t="shared" si="310"/>
        <v>657.82749999999999</v>
      </c>
      <c r="E781" s="190">
        <f t="shared" si="310"/>
        <v>618.37874999999997</v>
      </c>
      <c r="F781" s="190">
        <f t="shared" si="310"/>
        <v>564.82249999999999</v>
      </c>
      <c r="G781" s="190">
        <f t="shared" si="310"/>
        <v>443.60249999999996</v>
      </c>
    </row>
    <row r="782" spans="1:9" ht="14" hidden="1" x14ac:dyDescent="0.15">
      <c r="A782" s="25">
        <v>23</v>
      </c>
      <c r="B782" s="28"/>
      <c r="C782" s="190">
        <f t="shared" ref="C782:G782" si="311">+C152*$M$4</f>
        <v>681.60124999999994</v>
      </c>
      <c r="D782" s="190">
        <f t="shared" si="311"/>
        <v>667.23249999999996</v>
      </c>
      <c r="E782" s="190">
        <f t="shared" si="311"/>
        <v>629.08999999999992</v>
      </c>
      <c r="F782" s="190">
        <f t="shared" si="311"/>
        <v>573.1825</v>
      </c>
      <c r="G782" s="190">
        <f t="shared" si="311"/>
        <v>452.74624999999997</v>
      </c>
    </row>
    <row r="783" spans="1:9" ht="14" hidden="1" x14ac:dyDescent="0.15">
      <c r="A783" s="25">
        <v>24</v>
      </c>
      <c r="B783" s="28"/>
      <c r="C783" s="190">
        <f t="shared" ref="C783:G783" si="312">+C153*$M$4</f>
        <v>692.83499999999992</v>
      </c>
      <c r="D783" s="190">
        <f t="shared" si="312"/>
        <v>678.72749999999996</v>
      </c>
      <c r="E783" s="190">
        <f t="shared" si="312"/>
        <v>639.80124999999998</v>
      </c>
      <c r="F783" s="190">
        <f t="shared" si="312"/>
        <v>583.11</v>
      </c>
      <c r="G783" s="190">
        <f t="shared" si="312"/>
        <v>461.62874999999997</v>
      </c>
    </row>
    <row r="784" spans="1:9" ht="14" hidden="1" x14ac:dyDescent="0.15">
      <c r="A784" s="25">
        <v>25</v>
      </c>
      <c r="B784" s="28"/>
      <c r="C784" s="190">
        <f t="shared" ref="C784:G784" si="313">+C154*$M$4</f>
        <v>703.28499999999997</v>
      </c>
      <c r="D784" s="190">
        <f t="shared" si="313"/>
        <v>689.17750000000001</v>
      </c>
      <c r="E784" s="190">
        <f t="shared" si="313"/>
        <v>648.4224999999999</v>
      </c>
      <c r="F784" s="190">
        <f t="shared" si="313"/>
        <v>593.29874999999993</v>
      </c>
      <c r="G784" s="190">
        <f t="shared" si="313"/>
        <v>472.60124999999999</v>
      </c>
    </row>
    <row r="785" spans="1:7" ht="14" hidden="1" x14ac:dyDescent="0.15">
      <c r="A785" s="25">
        <v>26</v>
      </c>
      <c r="B785" s="28"/>
      <c r="C785" s="190">
        <f t="shared" ref="C785:G785" si="314">+C155*$M$4</f>
        <v>714.78</v>
      </c>
      <c r="D785" s="190">
        <f t="shared" si="314"/>
        <v>700.41125</v>
      </c>
      <c r="E785" s="190">
        <f t="shared" si="314"/>
        <v>660.17874999999992</v>
      </c>
      <c r="F785" s="190">
        <f t="shared" si="314"/>
        <v>601.65874999999994</v>
      </c>
      <c r="G785" s="190">
        <f t="shared" si="314"/>
        <v>480.43874999999997</v>
      </c>
    </row>
    <row r="786" spans="1:7" ht="14" hidden="1" x14ac:dyDescent="0.15">
      <c r="A786" s="25">
        <v>27</v>
      </c>
      <c r="B786" s="28"/>
      <c r="C786" s="190">
        <f t="shared" ref="C786:G786" si="315">+C156*$M$4</f>
        <v>724.70749999999998</v>
      </c>
      <c r="D786" s="190">
        <f t="shared" si="315"/>
        <v>710.86124999999993</v>
      </c>
      <c r="E786" s="190">
        <f t="shared" si="315"/>
        <v>669.06124999999997</v>
      </c>
      <c r="F786" s="190">
        <f t="shared" si="315"/>
        <v>611.32499999999993</v>
      </c>
      <c r="G786" s="190">
        <f t="shared" si="315"/>
        <v>489.84374999999994</v>
      </c>
    </row>
    <row r="787" spans="1:7" ht="14" hidden="1" x14ac:dyDescent="0.15">
      <c r="A787" s="25">
        <v>28</v>
      </c>
      <c r="B787" s="28"/>
      <c r="C787" s="190">
        <f t="shared" ref="C787:G787" si="316">+C157*$M$4</f>
        <v>738.2924999999999</v>
      </c>
      <c r="D787" s="190">
        <f t="shared" si="316"/>
        <v>724.18499999999995</v>
      </c>
      <c r="E787" s="190">
        <f t="shared" si="316"/>
        <v>682.38499999999999</v>
      </c>
      <c r="F787" s="190">
        <f t="shared" si="316"/>
        <v>622.29750000000001</v>
      </c>
      <c r="G787" s="190">
        <f t="shared" si="316"/>
        <v>501.86124999999998</v>
      </c>
    </row>
    <row r="788" spans="1:7" ht="14" hidden="1" x14ac:dyDescent="0.15">
      <c r="A788" s="25">
        <v>29</v>
      </c>
      <c r="B788" s="28"/>
      <c r="C788" s="190">
        <f t="shared" ref="C788:G788" si="317">+C158*$M$4</f>
        <v>751.61624999999992</v>
      </c>
      <c r="D788" s="190">
        <f t="shared" si="317"/>
        <v>736.72499999999991</v>
      </c>
      <c r="E788" s="190">
        <f t="shared" si="317"/>
        <v>694.1412499999999</v>
      </c>
      <c r="F788" s="190">
        <f t="shared" si="317"/>
        <v>632.48624999999993</v>
      </c>
      <c r="G788" s="190">
        <f t="shared" si="317"/>
        <v>514.66249999999991</v>
      </c>
    </row>
    <row r="789" spans="1:7" ht="14" hidden="1" x14ac:dyDescent="0.15">
      <c r="A789" s="25">
        <v>30</v>
      </c>
      <c r="B789" s="28"/>
      <c r="C789" s="190">
        <f t="shared" ref="C789:G789" si="318">+C159*$M$4</f>
        <v>765.20124999999996</v>
      </c>
      <c r="D789" s="190">
        <f t="shared" si="318"/>
        <v>749.26499999999999</v>
      </c>
      <c r="E789" s="190">
        <f t="shared" si="318"/>
        <v>706.15874999999994</v>
      </c>
      <c r="F789" s="190">
        <f t="shared" si="318"/>
        <v>644.50374999999997</v>
      </c>
      <c r="G789" s="190">
        <f t="shared" si="318"/>
        <v>525.63499999999999</v>
      </c>
    </row>
    <row r="790" spans="1:7" ht="14" hidden="1" x14ac:dyDescent="0.15">
      <c r="A790" s="25">
        <v>31</v>
      </c>
      <c r="B790" s="28"/>
      <c r="C790" s="190">
        <f t="shared" ref="C790:G790" si="319">+C160*$M$4</f>
        <v>777.4799999999999</v>
      </c>
      <c r="D790" s="190">
        <f t="shared" si="319"/>
        <v>761.54374999999993</v>
      </c>
      <c r="E790" s="190">
        <f t="shared" si="319"/>
        <v>717.39249999999993</v>
      </c>
      <c r="F790" s="190">
        <f t="shared" si="319"/>
        <v>654.6925</v>
      </c>
      <c r="G790" s="190">
        <f t="shared" si="319"/>
        <v>537.39125000000001</v>
      </c>
    </row>
    <row r="791" spans="1:7" ht="14" hidden="1" x14ac:dyDescent="0.15">
      <c r="A791" s="25">
        <v>32</v>
      </c>
      <c r="B791" s="28"/>
      <c r="C791" s="190">
        <f t="shared" ref="C791:G791" si="320">+C161*$M$4</f>
        <v>791.06499999999994</v>
      </c>
      <c r="D791" s="190">
        <f t="shared" si="320"/>
        <v>774.60624999999993</v>
      </c>
      <c r="E791" s="190">
        <f t="shared" si="320"/>
        <v>730.71624999999995</v>
      </c>
      <c r="F791" s="190">
        <f t="shared" si="320"/>
        <v>665.92624999999998</v>
      </c>
      <c r="G791" s="190">
        <f t="shared" si="320"/>
        <v>548.36374999999998</v>
      </c>
    </row>
    <row r="792" spans="1:7" ht="14" hidden="1" x14ac:dyDescent="0.15">
      <c r="A792" s="25">
        <v>33</v>
      </c>
      <c r="B792" s="28"/>
      <c r="C792" s="190">
        <f t="shared" ref="C792:G792" si="321">+C162*$M$4</f>
        <v>812.22624999999994</v>
      </c>
      <c r="D792" s="190">
        <f t="shared" si="321"/>
        <v>795.76749999999993</v>
      </c>
      <c r="E792" s="190">
        <f t="shared" si="321"/>
        <v>750.31</v>
      </c>
      <c r="F792" s="190">
        <f t="shared" si="321"/>
        <v>683.16874999999993</v>
      </c>
      <c r="G792" s="190">
        <f t="shared" si="321"/>
        <v>565.60624999999993</v>
      </c>
    </row>
    <row r="793" spans="1:7" ht="14" hidden="1" x14ac:dyDescent="0.15">
      <c r="A793" s="25">
        <v>34</v>
      </c>
      <c r="B793" s="28"/>
      <c r="C793" s="190">
        <f t="shared" ref="C793:G793" si="322">+C163*$M$4</f>
        <v>833.91</v>
      </c>
      <c r="D793" s="190">
        <f t="shared" si="322"/>
        <v>817.45124999999996</v>
      </c>
      <c r="E793" s="190">
        <f t="shared" si="322"/>
        <v>769.90374999999995</v>
      </c>
      <c r="F793" s="190">
        <f t="shared" si="322"/>
        <v>702.24</v>
      </c>
      <c r="G793" s="190">
        <f t="shared" si="322"/>
        <v>582.06499999999994</v>
      </c>
    </row>
    <row r="794" spans="1:7" ht="14" hidden="1" x14ac:dyDescent="0.15">
      <c r="A794" s="25">
        <v>35</v>
      </c>
      <c r="B794" s="28"/>
      <c r="C794" s="190">
        <f t="shared" ref="C794:G794" si="323">+C164*$M$4</f>
        <v>855.59374999999989</v>
      </c>
      <c r="D794" s="190">
        <f t="shared" si="323"/>
        <v>838.61249999999995</v>
      </c>
      <c r="E794" s="190">
        <f t="shared" si="323"/>
        <v>790.80374999999992</v>
      </c>
      <c r="F794" s="190">
        <f t="shared" si="323"/>
        <v>720.52749999999992</v>
      </c>
      <c r="G794" s="190">
        <f t="shared" si="323"/>
        <v>598.26249999999993</v>
      </c>
    </row>
    <row r="795" spans="1:7" ht="14" hidden="1" x14ac:dyDescent="0.15">
      <c r="A795" s="25">
        <v>36</v>
      </c>
      <c r="B795" s="28"/>
      <c r="C795" s="190">
        <f t="shared" ref="C795:G795" si="324">+C165*$M$4</f>
        <v>876.755</v>
      </c>
      <c r="D795" s="190">
        <f t="shared" si="324"/>
        <v>859.77374999999995</v>
      </c>
      <c r="E795" s="190">
        <f t="shared" si="324"/>
        <v>810.39749999999992</v>
      </c>
      <c r="F795" s="190">
        <f t="shared" si="324"/>
        <v>738.2924999999999</v>
      </c>
      <c r="G795" s="190">
        <f t="shared" si="324"/>
        <v>616.28874999999994</v>
      </c>
    </row>
    <row r="796" spans="1:7" ht="14" hidden="1" x14ac:dyDescent="0.15">
      <c r="A796" s="25">
        <v>37</v>
      </c>
      <c r="B796" s="28"/>
      <c r="C796" s="190">
        <f t="shared" ref="C796:G796" si="325">+C166*$M$4</f>
        <v>897.91624999999999</v>
      </c>
      <c r="D796" s="190">
        <f t="shared" si="325"/>
        <v>880.93499999999995</v>
      </c>
      <c r="E796" s="190">
        <f t="shared" si="325"/>
        <v>830.25249999999994</v>
      </c>
      <c r="F796" s="190">
        <f t="shared" si="325"/>
        <v>757.625</v>
      </c>
      <c r="G796" s="190">
        <f t="shared" si="325"/>
        <v>632.22499999999991</v>
      </c>
    </row>
    <row r="797" spans="1:7" ht="14" hidden="1" x14ac:dyDescent="0.15">
      <c r="A797" s="25">
        <v>38</v>
      </c>
      <c r="B797" s="28"/>
      <c r="C797" s="190">
        <f t="shared" ref="C797:G797" si="326">+C167*$M$4</f>
        <v>920.38374999999996</v>
      </c>
      <c r="D797" s="190">
        <f t="shared" si="326"/>
        <v>902.61874999999998</v>
      </c>
      <c r="E797" s="190">
        <f t="shared" si="326"/>
        <v>851.15249999999992</v>
      </c>
      <c r="F797" s="190">
        <f t="shared" si="326"/>
        <v>775.39</v>
      </c>
      <c r="G797" s="190">
        <f t="shared" si="326"/>
        <v>650.51249999999993</v>
      </c>
    </row>
    <row r="798" spans="1:7" ht="14" hidden="1" x14ac:dyDescent="0.15">
      <c r="A798" s="25">
        <v>39</v>
      </c>
      <c r="B798" s="28"/>
      <c r="C798" s="190">
        <f t="shared" ref="C798:G798" si="327">+C168*$M$4</f>
        <v>943.11249999999995</v>
      </c>
      <c r="D798" s="190">
        <f t="shared" si="327"/>
        <v>923.51874999999995</v>
      </c>
      <c r="E798" s="190">
        <f t="shared" si="327"/>
        <v>870.74624999999992</v>
      </c>
      <c r="F798" s="190">
        <f t="shared" si="327"/>
        <v>794.72249999999997</v>
      </c>
      <c r="G798" s="190">
        <f t="shared" si="327"/>
        <v>667.755</v>
      </c>
    </row>
    <row r="799" spans="1:7" ht="14" hidden="1" x14ac:dyDescent="0.15">
      <c r="A799" s="25">
        <v>40</v>
      </c>
      <c r="B799" s="28"/>
      <c r="C799" s="190">
        <f t="shared" ref="C799:G799" si="328">+C169*$M$4</f>
        <v>965.31874999999991</v>
      </c>
      <c r="D799" s="190">
        <f t="shared" si="328"/>
        <v>945.72499999999991</v>
      </c>
      <c r="E799" s="190">
        <f t="shared" si="328"/>
        <v>891.38499999999999</v>
      </c>
      <c r="F799" s="190">
        <f t="shared" si="328"/>
        <v>812.22624999999994</v>
      </c>
      <c r="G799" s="190">
        <f t="shared" si="328"/>
        <v>686.30374999999992</v>
      </c>
    </row>
    <row r="800" spans="1:7" ht="14" hidden="1" x14ac:dyDescent="0.15">
      <c r="A800" s="25">
        <v>41</v>
      </c>
      <c r="B800" s="28"/>
      <c r="C800" s="190">
        <f t="shared" ref="C800:G800" si="329">+C170*$M$4</f>
        <v>987.78624999999988</v>
      </c>
      <c r="D800" s="190">
        <f t="shared" si="329"/>
        <v>967.93124999999998</v>
      </c>
      <c r="E800" s="190">
        <f t="shared" si="329"/>
        <v>911.76249999999993</v>
      </c>
      <c r="F800" s="190">
        <f t="shared" si="329"/>
        <v>831.03625</v>
      </c>
      <c r="G800" s="190">
        <f t="shared" si="329"/>
        <v>703.54624999999999</v>
      </c>
    </row>
    <row r="801" spans="1:7" ht="14" hidden="1" x14ac:dyDescent="0.15">
      <c r="A801" s="25">
        <v>42</v>
      </c>
      <c r="B801" s="28"/>
      <c r="C801" s="190">
        <f t="shared" ref="C801:G801" si="330">+C171*$M$4</f>
        <v>1009.4699999999999</v>
      </c>
      <c r="D801" s="190">
        <f t="shared" si="330"/>
        <v>989.09249999999997</v>
      </c>
      <c r="E801" s="190">
        <f t="shared" si="330"/>
        <v>932.14</v>
      </c>
      <c r="F801" s="190">
        <f t="shared" si="330"/>
        <v>849.06249999999989</v>
      </c>
      <c r="G801" s="190">
        <f t="shared" si="330"/>
        <v>723.14</v>
      </c>
    </row>
    <row r="802" spans="1:7" ht="14" hidden="1" x14ac:dyDescent="0.15">
      <c r="A802" s="25">
        <v>43</v>
      </c>
      <c r="B802" s="28"/>
      <c r="C802" s="190">
        <f t="shared" ref="C802:G802" si="331">+C172*$M$4</f>
        <v>1049.1799999999998</v>
      </c>
      <c r="D802" s="190">
        <f t="shared" si="331"/>
        <v>1028.28</v>
      </c>
      <c r="E802" s="190">
        <f t="shared" si="331"/>
        <v>968.71499999999992</v>
      </c>
      <c r="F802" s="190">
        <f t="shared" si="331"/>
        <v>884.06999999999994</v>
      </c>
      <c r="G802" s="190">
        <f t="shared" si="331"/>
        <v>752.9224999999999</v>
      </c>
    </row>
    <row r="803" spans="1:7" ht="14" hidden="1" x14ac:dyDescent="0.15">
      <c r="A803" s="25">
        <v>44</v>
      </c>
      <c r="B803" s="28"/>
      <c r="C803" s="190">
        <f t="shared" ref="C803:G803" si="332">+C173*$M$4</f>
        <v>1089.6737499999999</v>
      </c>
      <c r="D803" s="190">
        <f t="shared" si="332"/>
        <v>1067.72875</v>
      </c>
      <c r="E803" s="190">
        <f t="shared" si="332"/>
        <v>1005.8124999999999</v>
      </c>
      <c r="F803" s="190">
        <f t="shared" si="332"/>
        <v>917.7712499999999</v>
      </c>
      <c r="G803" s="190">
        <f t="shared" si="332"/>
        <v>786.10124999999994</v>
      </c>
    </row>
    <row r="804" spans="1:7" ht="14" hidden="1" x14ac:dyDescent="0.15">
      <c r="A804" s="25">
        <v>45</v>
      </c>
      <c r="B804" s="28"/>
      <c r="C804" s="190">
        <f t="shared" ref="C804:G804" si="333">+C174*$M$4</f>
        <v>1130.9512499999998</v>
      </c>
      <c r="D804" s="190">
        <f t="shared" si="333"/>
        <v>1106.39375</v>
      </c>
      <c r="E804" s="190">
        <f t="shared" si="333"/>
        <v>1042.9099999999999</v>
      </c>
      <c r="F804" s="190">
        <f t="shared" si="333"/>
        <v>951.47249999999997</v>
      </c>
      <c r="G804" s="190">
        <f t="shared" si="333"/>
        <v>817.71249999999998</v>
      </c>
    </row>
    <row r="805" spans="1:7" ht="14" hidden="1" x14ac:dyDescent="0.15">
      <c r="A805" s="25">
        <v>46</v>
      </c>
      <c r="B805" s="28"/>
      <c r="C805" s="190">
        <f t="shared" ref="C805:G805" si="334">+C175*$M$4</f>
        <v>1168.57125</v>
      </c>
      <c r="D805" s="190">
        <f t="shared" si="334"/>
        <v>1146.8874999999998</v>
      </c>
      <c r="E805" s="190">
        <f t="shared" si="334"/>
        <v>1080.0074999999999</v>
      </c>
      <c r="F805" s="190">
        <f t="shared" si="334"/>
        <v>985.43499999999995</v>
      </c>
      <c r="G805" s="190">
        <f t="shared" si="334"/>
        <v>848.27874999999995</v>
      </c>
    </row>
    <row r="806" spans="1:7" ht="14" hidden="1" x14ac:dyDescent="0.15">
      <c r="A806" s="25">
        <v>47</v>
      </c>
      <c r="B806" s="28"/>
      <c r="C806" s="190">
        <f t="shared" ref="C806:G806" si="335">+C176*$M$4</f>
        <v>1209.8487499999999</v>
      </c>
      <c r="D806" s="190">
        <f t="shared" si="335"/>
        <v>1185.29125</v>
      </c>
      <c r="E806" s="190">
        <f t="shared" si="335"/>
        <v>1117.6274999999998</v>
      </c>
      <c r="F806" s="190">
        <f t="shared" si="335"/>
        <v>1019.1362499999999</v>
      </c>
      <c r="G806" s="190">
        <f t="shared" si="335"/>
        <v>880.93499999999995</v>
      </c>
    </row>
    <row r="807" spans="1:7" ht="14" hidden="1" x14ac:dyDescent="0.15">
      <c r="A807" s="25">
        <v>48</v>
      </c>
      <c r="B807" s="28"/>
      <c r="C807" s="190">
        <f t="shared" ref="C807:G807" si="336">+C177*$M$4</f>
        <v>1252.6937499999999</v>
      </c>
      <c r="D807" s="190">
        <f t="shared" si="336"/>
        <v>1226.83</v>
      </c>
      <c r="E807" s="190">
        <f t="shared" si="336"/>
        <v>1156.2925</v>
      </c>
      <c r="F807" s="190">
        <f t="shared" si="336"/>
        <v>1054.9275</v>
      </c>
      <c r="G807" s="190">
        <f t="shared" si="336"/>
        <v>912.80749999999989</v>
      </c>
    </row>
    <row r="808" spans="1:7" ht="14" hidden="1" x14ac:dyDescent="0.15">
      <c r="A808" s="25">
        <v>49</v>
      </c>
      <c r="B808" s="28"/>
      <c r="C808" s="190">
        <f t="shared" ref="C808:G808" si="337">+C178*$M$4</f>
        <v>1294.4937499999999</v>
      </c>
      <c r="D808" s="190">
        <f t="shared" si="337"/>
        <v>1268.8912499999999</v>
      </c>
      <c r="E808" s="190">
        <f t="shared" si="337"/>
        <v>1195.48</v>
      </c>
      <c r="F808" s="190">
        <f t="shared" si="337"/>
        <v>1089.9349999999999</v>
      </c>
      <c r="G808" s="190">
        <f t="shared" si="337"/>
        <v>947.03124999999989</v>
      </c>
    </row>
    <row r="809" spans="1:7" ht="14" hidden="1" x14ac:dyDescent="0.15">
      <c r="A809" s="25">
        <v>50</v>
      </c>
      <c r="B809" s="28"/>
      <c r="C809" s="190">
        <f t="shared" ref="C809:G809" si="338">+C179*$M$4</f>
        <v>1336.5549999999998</v>
      </c>
      <c r="D809" s="190">
        <f t="shared" si="338"/>
        <v>1310.9524999999999</v>
      </c>
      <c r="E809" s="190">
        <f t="shared" si="338"/>
        <v>1234.9287499999998</v>
      </c>
      <c r="F809" s="190">
        <f t="shared" si="338"/>
        <v>1125.9875</v>
      </c>
      <c r="G809" s="190">
        <f t="shared" si="338"/>
        <v>980.47124999999994</v>
      </c>
    </row>
    <row r="810" spans="1:7" ht="14" hidden="1" x14ac:dyDescent="0.15">
      <c r="A810" s="25">
        <v>51</v>
      </c>
      <c r="B810" s="28"/>
      <c r="C810" s="190">
        <f t="shared" ref="C810:G810" si="339">+C180*$M$4</f>
        <v>1378.6162499999998</v>
      </c>
      <c r="D810" s="190">
        <f t="shared" si="339"/>
        <v>1352.4912499999998</v>
      </c>
      <c r="E810" s="190">
        <f t="shared" si="339"/>
        <v>1273.855</v>
      </c>
      <c r="F810" s="190">
        <f t="shared" si="339"/>
        <v>1162.04</v>
      </c>
      <c r="G810" s="190">
        <f t="shared" si="339"/>
        <v>1013.65</v>
      </c>
    </row>
    <row r="811" spans="1:7" ht="14" hidden="1" x14ac:dyDescent="0.15">
      <c r="A811" s="25">
        <v>52</v>
      </c>
      <c r="B811" s="28"/>
      <c r="C811" s="190">
        <f t="shared" ref="C811:G811" si="340">+C181*$M$4</f>
        <v>1421.4612499999998</v>
      </c>
      <c r="D811" s="190">
        <f t="shared" si="340"/>
        <v>1392.7237499999999</v>
      </c>
      <c r="E811" s="190">
        <f t="shared" si="340"/>
        <v>1313.3037499999998</v>
      </c>
      <c r="F811" s="190">
        <f t="shared" si="340"/>
        <v>1197.83125</v>
      </c>
      <c r="G811" s="190">
        <f t="shared" si="340"/>
        <v>1046.8287499999999</v>
      </c>
    </row>
    <row r="812" spans="1:7" ht="14" hidden="1" x14ac:dyDescent="0.15">
      <c r="A812" s="25">
        <v>53</v>
      </c>
      <c r="B812" s="28"/>
      <c r="C812" s="190">
        <f t="shared" ref="C812:G812" si="341">+C182*$M$4</f>
        <v>1471.6212499999999</v>
      </c>
      <c r="D812" s="190">
        <f t="shared" si="341"/>
        <v>1443.145</v>
      </c>
      <c r="E812" s="190">
        <f t="shared" si="341"/>
        <v>1359.8062499999999</v>
      </c>
      <c r="F812" s="190">
        <f t="shared" si="341"/>
        <v>1239.6312499999999</v>
      </c>
      <c r="G812" s="190">
        <f t="shared" si="341"/>
        <v>1088.3674999999998</v>
      </c>
    </row>
    <row r="813" spans="1:7" ht="14" hidden="1" x14ac:dyDescent="0.15">
      <c r="A813" s="25">
        <v>54</v>
      </c>
      <c r="B813" s="28"/>
      <c r="C813" s="190">
        <f t="shared" ref="C813:G813" si="342">+C183*$M$4</f>
        <v>1522.0424999999998</v>
      </c>
      <c r="D813" s="190">
        <f t="shared" si="342"/>
        <v>1492.52125</v>
      </c>
      <c r="E813" s="190">
        <f t="shared" si="342"/>
        <v>1406.3087499999999</v>
      </c>
      <c r="F813" s="190">
        <f t="shared" si="342"/>
        <v>1282.7375</v>
      </c>
      <c r="G813" s="190">
        <f t="shared" si="342"/>
        <v>1127.8162499999999</v>
      </c>
    </row>
    <row r="814" spans="1:7" ht="14" hidden="1" x14ac:dyDescent="0.15">
      <c r="A814" s="25">
        <v>55</v>
      </c>
      <c r="B814" s="28"/>
      <c r="C814" s="190">
        <f t="shared" ref="C814:G814" si="343">+C184*$M$4</f>
        <v>1571.6799999999998</v>
      </c>
      <c r="D814" s="190">
        <f t="shared" si="343"/>
        <v>1541.6362499999998</v>
      </c>
      <c r="E814" s="190">
        <f t="shared" si="343"/>
        <v>1453.33375</v>
      </c>
      <c r="F814" s="190">
        <f t="shared" si="343"/>
        <v>1325.06</v>
      </c>
      <c r="G814" s="190">
        <f t="shared" si="343"/>
        <v>1168.31</v>
      </c>
    </row>
    <row r="815" spans="1:7" ht="14" hidden="1" x14ac:dyDescent="0.15">
      <c r="A815" s="25">
        <v>56</v>
      </c>
      <c r="B815" s="28"/>
      <c r="C815" s="190">
        <f t="shared" ref="C815:G815" si="344">+C185*$M$4</f>
        <v>1622.885</v>
      </c>
      <c r="D815" s="190">
        <f t="shared" si="344"/>
        <v>1590.7512499999998</v>
      </c>
      <c r="E815" s="190">
        <f t="shared" si="344"/>
        <v>1499.5749999999998</v>
      </c>
      <c r="F815" s="190">
        <f t="shared" si="344"/>
        <v>1367.64375</v>
      </c>
      <c r="G815" s="190">
        <f t="shared" si="344"/>
        <v>1209.0649999999998</v>
      </c>
    </row>
    <row r="816" spans="1:7" ht="14" hidden="1" x14ac:dyDescent="0.15">
      <c r="A816" s="25">
        <v>57</v>
      </c>
      <c r="B816" s="28"/>
      <c r="C816" s="190">
        <f t="shared" ref="C816:G816" si="345">+C186*$M$4</f>
        <v>1673.0449999999998</v>
      </c>
      <c r="D816" s="190">
        <f t="shared" si="345"/>
        <v>1640.1274999999998</v>
      </c>
      <c r="E816" s="190">
        <f t="shared" si="345"/>
        <v>1544.51</v>
      </c>
      <c r="F816" s="190">
        <f t="shared" si="345"/>
        <v>1408.1374999999998</v>
      </c>
      <c r="G816" s="190">
        <f t="shared" si="345"/>
        <v>1249.5587499999999</v>
      </c>
    </row>
    <row r="817" spans="1:7" ht="14" hidden="1" x14ac:dyDescent="0.15">
      <c r="A817" s="25">
        <v>58</v>
      </c>
      <c r="B817" s="28"/>
      <c r="C817" s="190">
        <f t="shared" ref="C817:G817" si="346">+C187*$M$4</f>
        <v>1730.7812499999998</v>
      </c>
      <c r="D817" s="190">
        <f t="shared" si="346"/>
        <v>1697.3412499999999</v>
      </c>
      <c r="E817" s="190">
        <f t="shared" si="346"/>
        <v>1593.36375</v>
      </c>
      <c r="F817" s="190">
        <f t="shared" si="346"/>
        <v>1457.7749999999999</v>
      </c>
      <c r="G817" s="190">
        <f t="shared" si="346"/>
        <v>1302.33125</v>
      </c>
    </row>
    <row r="818" spans="1:7" ht="14" hidden="1" x14ac:dyDescent="0.15">
      <c r="A818" s="25">
        <v>59</v>
      </c>
      <c r="B818" s="28"/>
      <c r="C818" s="190">
        <f t="shared" ref="C818:G818" si="347">+C188*$M$4</f>
        <v>1787.7337499999999</v>
      </c>
      <c r="D818" s="190">
        <f t="shared" si="347"/>
        <v>1752.7262499999999</v>
      </c>
      <c r="E818" s="190">
        <f t="shared" si="347"/>
        <v>1642.47875</v>
      </c>
      <c r="F818" s="190">
        <f t="shared" si="347"/>
        <v>1506.3674999999998</v>
      </c>
      <c r="G818" s="190">
        <f t="shared" si="347"/>
        <v>1355.365</v>
      </c>
    </row>
    <row r="819" spans="1:7" ht="14" hidden="1" x14ac:dyDescent="0.15">
      <c r="A819" s="25">
        <v>60</v>
      </c>
      <c r="B819" s="28"/>
      <c r="C819" s="190">
        <f t="shared" ref="C819:G819" si="348">+C189*$M$4</f>
        <v>1846.7762499999999</v>
      </c>
      <c r="D819" s="190">
        <f t="shared" si="348"/>
        <v>1808.3724999999999</v>
      </c>
      <c r="E819" s="190">
        <f t="shared" si="348"/>
        <v>1690.81</v>
      </c>
      <c r="F819" s="190">
        <f t="shared" si="348"/>
        <v>1555.4824999999998</v>
      </c>
      <c r="G819" s="190">
        <f t="shared" si="348"/>
        <v>1408.1374999999998</v>
      </c>
    </row>
    <row r="820" spans="1:7" ht="14" hidden="1" x14ac:dyDescent="0.15">
      <c r="A820" s="25">
        <v>61</v>
      </c>
      <c r="B820" s="28"/>
      <c r="C820" s="190">
        <f t="shared" ref="C820:G820" si="349">+C190*$M$4</f>
        <v>1916.53</v>
      </c>
      <c r="D820" s="190">
        <f t="shared" si="349"/>
        <v>1878.1262499999998</v>
      </c>
      <c r="E820" s="190">
        <f t="shared" si="349"/>
        <v>1764.2212499999998</v>
      </c>
      <c r="F820" s="190">
        <f t="shared" si="349"/>
        <v>1614.0024999999998</v>
      </c>
      <c r="G820" s="190">
        <f t="shared" si="349"/>
        <v>1460.9099999999999</v>
      </c>
    </row>
    <row r="821" spans="1:7" ht="14" hidden="1" x14ac:dyDescent="0.15">
      <c r="A821" s="25">
        <v>62</v>
      </c>
      <c r="B821" s="28"/>
      <c r="C821" s="190">
        <f t="shared" ref="C821:G821" si="350">+C191*$M$4</f>
        <v>2002.4812499999998</v>
      </c>
      <c r="D821" s="190">
        <f t="shared" si="350"/>
        <v>1963.5549999999998</v>
      </c>
      <c r="E821" s="190">
        <f t="shared" si="350"/>
        <v>1850.1724999999999</v>
      </c>
      <c r="F821" s="190">
        <f t="shared" si="350"/>
        <v>1687.1524999999999</v>
      </c>
      <c r="G821" s="190">
        <f t="shared" si="350"/>
        <v>1527.2674999999999</v>
      </c>
    </row>
    <row r="822" spans="1:7" ht="14" hidden="1" x14ac:dyDescent="0.15">
      <c r="A822" s="25">
        <v>63</v>
      </c>
      <c r="B822" s="28"/>
      <c r="C822" s="190">
        <f t="shared" ref="C822:G822" si="351">+C192*$M$4</f>
        <v>2106.1974999999998</v>
      </c>
      <c r="D822" s="190">
        <f t="shared" si="351"/>
        <v>2063.61375</v>
      </c>
      <c r="E822" s="190">
        <f t="shared" si="351"/>
        <v>1945.0062499999999</v>
      </c>
      <c r="F822" s="190">
        <f t="shared" si="351"/>
        <v>1772.8425</v>
      </c>
      <c r="G822" s="190">
        <f t="shared" si="351"/>
        <v>1605.6424999999999</v>
      </c>
    </row>
    <row r="823" spans="1:7" ht="14" hidden="1" x14ac:dyDescent="0.15">
      <c r="A823" s="25">
        <v>64</v>
      </c>
      <c r="B823" s="28"/>
      <c r="C823" s="190">
        <f t="shared" ref="C823:G823" si="352">+C193*$M$4</f>
        <v>2228.2012500000001</v>
      </c>
      <c r="D823" s="190">
        <f t="shared" si="352"/>
        <v>2182.7437499999996</v>
      </c>
      <c r="E823" s="190">
        <f t="shared" si="352"/>
        <v>2057.86625</v>
      </c>
      <c r="F823" s="190">
        <f t="shared" si="352"/>
        <v>1876.0362499999999</v>
      </c>
      <c r="G823" s="190">
        <f t="shared" si="352"/>
        <v>1697.86375</v>
      </c>
    </row>
    <row r="824" spans="1:7" ht="14" hidden="1" x14ac:dyDescent="0.15">
      <c r="A824" s="25">
        <v>65</v>
      </c>
      <c r="B824" s="28"/>
      <c r="C824" s="190">
        <f t="shared" ref="C824:G824" si="353">+C194*$M$4</f>
        <v>2373.1949999999997</v>
      </c>
      <c r="D824" s="190">
        <f t="shared" si="353"/>
        <v>2324.6025</v>
      </c>
      <c r="E824" s="190">
        <f t="shared" si="353"/>
        <v>2192.6712499999999</v>
      </c>
      <c r="F824" s="190">
        <f t="shared" si="353"/>
        <v>1998.8237499999998</v>
      </c>
      <c r="G824" s="190">
        <f t="shared" si="353"/>
        <v>1824.0474999999999</v>
      </c>
    </row>
    <row r="825" spans="1:7" ht="14" hidden="1" x14ac:dyDescent="0.15">
      <c r="A825" s="25">
        <v>66</v>
      </c>
      <c r="B825" s="28"/>
      <c r="C825" s="190">
        <f t="shared" ref="C825:G825" si="354">+C195*$M$4</f>
        <v>2543.5299999999997</v>
      </c>
      <c r="D825" s="190">
        <f t="shared" si="354"/>
        <v>2492.8474999999999</v>
      </c>
      <c r="E825" s="190">
        <f t="shared" si="354"/>
        <v>2349.4212499999999</v>
      </c>
      <c r="F825" s="190">
        <f t="shared" si="354"/>
        <v>2142.7725</v>
      </c>
      <c r="G825" s="190">
        <f t="shared" si="354"/>
        <v>1970.6087499999999</v>
      </c>
    </row>
    <row r="826" spans="1:7" ht="14" hidden="1" x14ac:dyDescent="0.15">
      <c r="A826" s="25">
        <v>67</v>
      </c>
      <c r="B826" s="28"/>
      <c r="C826" s="190">
        <f t="shared" ref="C826:G826" si="355">+C196*$M$4</f>
        <v>2746.2599999999998</v>
      </c>
      <c r="D826" s="190">
        <f t="shared" si="355"/>
        <v>2692.9649999999997</v>
      </c>
      <c r="E826" s="190">
        <f t="shared" si="355"/>
        <v>2537.2599999999998</v>
      </c>
      <c r="F826" s="190">
        <f t="shared" si="355"/>
        <v>2313.6299999999997</v>
      </c>
      <c r="G826" s="190">
        <f t="shared" si="355"/>
        <v>2128.92625</v>
      </c>
    </row>
    <row r="827" spans="1:7" ht="14" hidden="1" x14ac:dyDescent="0.15">
      <c r="A827" s="25">
        <v>68</v>
      </c>
      <c r="B827" s="28"/>
      <c r="C827" s="190">
        <f t="shared" ref="C827:G827" si="356">+C197*$M$4</f>
        <v>2980.3399999999997</v>
      </c>
      <c r="D827" s="190">
        <f t="shared" si="356"/>
        <v>2919.73</v>
      </c>
      <c r="E827" s="190">
        <f t="shared" si="356"/>
        <v>2752.0074999999997</v>
      </c>
      <c r="F827" s="190">
        <f t="shared" si="356"/>
        <v>2509.0449999999996</v>
      </c>
      <c r="G827" s="190">
        <f t="shared" si="356"/>
        <v>2308.6662499999998</v>
      </c>
    </row>
    <row r="828" spans="1:7" ht="14" hidden="1" x14ac:dyDescent="0.15">
      <c r="A828" s="25">
        <v>69</v>
      </c>
      <c r="B828" s="28"/>
      <c r="C828" s="190">
        <f t="shared" ref="C828:G828" si="357">+C198*$M$4</f>
        <v>3252.30125</v>
      </c>
      <c r="D828" s="190">
        <f t="shared" si="357"/>
        <v>3188.0337499999996</v>
      </c>
      <c r="E828" s="190">
        <f t="shared" si="357"/>
        <v>3003.5912499999999</v>
      </c>
      <c r="F828" s="190">
        <f t="shared" si="357"/>
        <v>2738.4224999999997</v>
      </c>
      <c r="G828" s="190">
        <f t="shared" si="357"/>
        <v>2522.1074999999996</v>
      </c>
    </row>
    <row r="829" spans="1:7" ht="14" hidden="1" x14ac:dyDescent="0.15">
      <c r="A829" s="25">
        <v>70</v>
      </c>
      <c r="B829" s="28"/>
      <c r="C829" s="190">
        <f t="shared" ref="C829:G829" si="358">+C199*$M$4</f>
        <v>3567.8912499999997</v>
      </c>
      <c r="D829" s="190">
        <f t="shared" si="358"/>
        <v>3495.2637499999996</v>
      </c>
      <c r="E829" s="190">
        <f t="shared" si="358"/>
        <v>3266.9312499999996</v>
      </c>
      <c r="F829" s="190">
        <f t="shared" si="358"/>
        <v>3003.8525</v>
      </c>
      <c r="G829" s="190">
        <f t="shared" si="358"/>
        <v>2805.3024999999998</v>
      </c>
    </row>
    <row r="830" spans="1:7" ht="14" hidden="1" x14ac:dyDescent="0.15">
      <c r="A830" s="25">
        <v>71</v>
      </c>
      <c r="B830" s="28"/>
      <c r="C830" s="190">
        <f t="shared" ref="C830:G830" si="359">+C200*$M$4</f>
        <v>3927.3712499999997</v>
      </c>
      <c r="D830" s="190">
        <f t="shared" si="359"/>
        <v>3849.2574999999997</v>
      </c>
      <c r="E830" s="190">
        <f t="shared" si="359"/>
        <v>3627.9787499999998</v>
      </c>
      <c r="F830" s="190">
        <f t="shared" si="359"/>
        <v>3307.4249999999997</v>
      </c>
      <c r="G830" s="190">
        <f t="shared" si="359"/>
        <v>3089.02</v>
      </c>
    </row>
    <row r="831" spans="1:7" ht="14" hidden="1" x14ac:dyDescent="0.15">
      <c r="A831" s="25">
        <v>72</v>
      </c>
      <c r="B831" s="28"/>
      <c r="C831" s="190">
        <f t="shared" ref="C831:G831" si="360">+C201*$M$4</f>
        <v>4346.1549999999997</v>
      </c>
      <c r="D831" s="190">
        <f t="shared" si="360"/>
        <v>4258.375</v>
      </c>
      <c r="E831" s="190">
        <f t="shared" si="360"/>
        <v>4014.1062499999998</v>
      </c>
      <c r="F831" s="190">
        <f t="shared" si="360"/>
        <v>3660.1124999999997</v>
      </c>
      <c r="G831" s="190">
        <f t="shared" si="360"/>
        <v>3419.5012499999998</v>
      </c>
    </row>
    <row r="832" spans="1:7" ht="14" hidden="1" x14ac:dyDescent="0.15">
      <c r="A832" s="25">
        <v>73</v>
      </c>
      <c r="B832" s="28"/>
      <c r="C832" s="190">
        <f t="shared" ref="C832:G832" si="361">+C202*$M$4</f>
        <v>4826.8549999999996</v>
      </c>
      <c r="D832" s="190">
        <f t="shared" si="361"/>
        <v>4729.4087499999996</v>
      </c>
      <c r="E832" s="190">
        <f t="shared" si="361"/>
        <v>4458.2312499999998</v>
      </c>
      <c r="F832" s="190">
        <f t="shared" si="361"/>
        <v>4064.7887499999997</v>
      </c>
      <c r="G832" s="190">
        <f t="shared" si="361"/>
        <v>3795.7012499999996</v>
      </c>
    </row>
    <row r="833" spans="1:7" ht="14" hidden="1" x14ac:dyDescent="0.15">
      <c r="A833" s="25">
        <v>74</v>
      </c>
      <c r="B833" s="28"/>
      <c r="C833" s="190">
        <f t="shared" ref="C833:G833" si="362">+C203*$M$4</f>
        <v>5382.0112499999996</v>
      </c>
      <c r="D833" s="190">
        <f t="shared" si="362"/>
        <v>5273.8537499999993</v>
      </c>
      <c r="E833" s="190">
        <f t="shared" si="362"/>
        <v>4969.75875</v>
      </c>
      <c r="F833" s="190">
        <f t="shared" si="362"/>
        <v>4531.12</v>
      </c>
      <c r="G833" s="190">
        <f t="shared" si="362"/>
        <v>4232.7725</v>
      </c>
    </row>
    <row r="834" spans="1:7" ht="14" hidden="1" x14ac:dyDescent="0.15">
      <c r="A834" s="25">
        <v>75</v>
      </c>
      <c r="B834" s="28"/>
      <c r="C834" s="190">
        <f t="shared" ref="C834:G834" si="363">+C204*$M$4</f>
        <v>6017.11</v>
      </c>
      <c r="D834" s="190">
        <f t="shared" si="363"/>
        <v>5895.6287499999999</v>
      </c>
      <c r="E834" s="190">
        <f t="shared" si="363"/>
        <v>5534.0587499999992</v>
      </c>
      <c r="F834" s="190">
        <f t="shared" si="363"/>
        <v>5065.8987499999994</v>
      </c>
      <c r="G834" s="190">
        <f t="shared" si="363"/>
        <v>4762.0649999999996</v>
      </c>
    </row>
    <row r="835" spans="1:7" ht="14" hidden="1" x14ac:dyDescent="0.15">
      <c r="A835" s="25">
        <v>76</v>
      </c>
      <c r="B835" s="28"/>
      <c r="C835" s="190">
        <f t="shared" ref="C835:G835" si="364">+C205*$M$4</f>
        <v>6748.0874999999996</v>
      </c>
      <c r="D835" s="190">
        <f t="shared" si="364"/>
        <v>6610.4087499999996</v>
      </c>
      <c r="E835" s="190">
        <f t="shared" si="364"/>
        <v>6226.3712499999992</v>
      </c>
      <c r="F835" s="190">
        <f t="shared" si="364"/>
        <v>5680.8812499999995</v>
      </c>
      <c r="G835" s="190">
        <f t="shared" si="364"/>
        <v>5340.2112499999994</v>
      </c>
    </row>
    <row r="836" spans="1:7" ht="14" hidden="1" x14ac:dyDescent="0.15">
      <c r="A836" s="25">
        <v>77</v>
      </c>
      <c r="B836" s="28"/>
      <c r="C836" s="190">
        <f t="shared" ref="C836:G836" si="365">+C206*$M$4</f>
        <v>7577.5562499999996</v>
      </c>
      <c r="D836" s="190">
        <f t="shared" si="365"/>
        <v>7424.9862499999999</v>
      </c>
      <c r="E836" s="190">
        <f t="shared" si="365"/>
        <v>6996.7974999999997</v>
      </c>
      <c r="F836" s="190">
        <f t="shared" si="365"/>
        <v>6380.7699999999995</v>
      </c>
      <c r="G836" s="190">
        <f t="shared" si="365"/>
        <v>5997.2549999999992</v>
      </c>
    </row>
    <row r="837" spans="1:7" ht="14" hidden="1" x14ac:dyDescent="0.15">
      <c r="A837" s="25">
        <v>78</v>
      </c>
      <c r="B837" s="28"/>
      <c r="C837" s="190">
        <f t="shared" ref="C837:G837" si="366">+C207*$M$4</f>
        <v>8514.9212499999994</v>
      </c>
      <c r="D837" s="190">
        <f t="shared" si="366"/>
        <v>8342.4962500000001</v>
      </c>
      <c r="E837" s="190">
        <f t="shared" si="366"/>
        <v>7863.1024999999991</v>
      </c>
      <c r="F837" s="190">
        <f t="shared" si="366"/>
        <v>7168.9612499999994</v>
      </c>
      <c r="G837" s="190">
        <f t="shared" si="366"/>
        <v>6737.6374999999998</v>
      </c>
    </row>
    <row r="838" spans="1:7" ht="14" hidden="1" x14ac:dyDescent="0.15">
      <c r="A838" s="25">
        <v>79</v>
      </c>
      <c r="B838" s="28"/>
      <c r="C838" s="190">
        <f t="shared" ref="C838:G838" si="367">+C208*$M$4</f>
        <v>9566.4524999999994</v>
      </c>
      <c r="D838" s="190">
        <f t="shared" si="367"/>
        <v>9374.4337500000001</v>
      </c>
      <c r="E838" s="190">
        <f t="shared" si="367"/>
        <v>8834.43</v>
      </c>
      <c r="F838" s="190">
        <f t="shared" si="367"/>
        <v>8054.5987499999992</v>
      </c>
      <c r="G838" s="190">
        <f t="shared" si="367"/>
        <v>7570.2412499999991</v>
      </c>
    </row>
    <row r="839" spans="1:7" ht="14" hidden="1" x14ac:dyDescent="0.15">
      <c r="A839" s="25">
        <v>80</v>
      </c>
      <c r="B839" s="28" t="s">
        <v>3</v>
      </c>
      <c r="C839" s="190">
        <f t="shared" ref="C839:G839" si="368">+C209*$M$4</f>
        <v>10825.6775</v>
      </c>
      <c r="D839" s="190">
        <f t="shared" si="368"/>
        <v>10607.01125</v>
      </c>
      <c r="E839" s="190">
        <f t="shared" si="368"/>
        <v>9996.9924999999985</v>
      </c>
      <c r="F839" s="190">
        <f t="shared" si="368"/>
        <v>9115.0124999999989</v>
      </c>
      <c r="G839" s="190">
        <f t="shared" si="368"/>
        <v>8565.8649999999998</v>
      </c>
    </row>
    <row r="840" spans="1:7" ht="14" hidden="1" x14ac:dyDescent="0.15">
      <c r="A840" s="25">
        <v>1</v>
      </c>
      <c r="B840" s="28" t="s">
        <v>4</v>
      </c>
      <c r="C840" s="190">
        <f t="shared" ref="C840:G840" si="369">+C210*$M$4</f>
        <v>321.33749999999998</v>
      </c>
      <c r="D840" s="190">
        <f t="shared" si="369"/>
        <v>314.02249999999998</v>
      </c>
      <c r="E840" s="190">
        <f t="shared" si="369"/>
        <v>295.73499999999996</v>
      </c>
      <c r="F840" s="190">
        <f t="shared" si="369"/>
        <v>270.91624999999999</v>
      </c>
      <c r="G840" s="190">
        <f t="shared" si="369"/>
        <v>159.36249999999998</v>
      </c>
    </row>
    <row r="841" spans="1:7" ht="14" hidden="1" x14ac:dyDescent="0.15">
      <c r="A841" s="25">
        <v>2</v>
      </c>
      <c r="B841" s="28" t="s">
        <v>1</v>
      </c>
      <c r="C841" s="190">
        <f t="shared" ref="C841:G841" si="370">+C211*$M$4</f>
        <v>540.00374999999997</v>
      </c>
      <c r="D841" s="190">
        <f t="shared" si="370"/>
        <v>529.03125</v>
      </c>
      <c r="E841" s="190">
        <f t="shared" si="370"/>
        <v>498.20374999999996</v>
      </c>
      <c r="F841" s="190">
        <f t="shared" si="370"/>
        <v>454.57499999999999</v>
      </c>
      <c r="G841" s="190">
        <f t="shared" si="370"/>
        <v>237.47624999999999</v>
      </c>
    </row>
    <row r="842" spans="1:7" ht="15" hidden="1" thickBot="1" x14ac:dyDescent="0.2">
      <c r="A842" s="29">
        <v>3</v>
      </c>
      <c r="B842" s="30" t="s">
        <v>5</v>
      </c>
      <c r="C842" s="190">
        <f t="shared" ref="C842:G842" si="371">+C212*$M$4</f>
        <v>791.84875</v>
      </c>
      <c r="D842" s="190">
        <f t="shared" si="371"/>
        <v>775.12874999999997</v>
      </c>
      <c r="E842" s="190">
        <f t="shared" si="371"/>
        <v>730.71624999999995</v>
      </c>
      <c r="F842" s="190">
        <f t="shared" si="371"/>
        <v>666.97124999999994</v>
      </c>
      <c r="G842" s="190">
        <f t="shared" si="371"/>
        <v>339.625</v>
      </c>
    </row>
    <row r="843" spans="1:7" ht="14" hidden="1" thickBot="1" x14ac:dyDescent="0.2">
      <c r="A843" s="24"/>
      <c r="B843" s="24"/>
      <c r="C843" s="24"/>
      <c r="D843" s="24"/>
      <c r="E843" s="24"/>
      <c r="F843" s="24"/>
      <c r="G843" s="24"/>
    </row>
    <row r="844" spans="1:7" ht="18" hidden="1" x14ac:dyDescent="0.2">
      <c r="A844" s="443" t="s">
        <v>69</v>
      </c>
      <c r="B844" s="444"/>
      <c r="C844" s="444"/>
      <c r="D844" s="444"/>
      <c r="E844" s="444"/>
      <c r="F844" s="444"/>
      <c r="G844" s="445"/>
    </row>
    <row r="845" spans="1:7" ht="18" hidden="1" x14ac:dyDescent="0.2">
      <c r="A845" s="437" t="s">
        <v>70</v>
      </c>
      <c r="B845" s="438"/>
      <c r="C845" s="438"/>
      <c r="D845" s="438"/>
      <c r="E845" s="438"/>
      <c r="F845" s="438"/>
      <c r="G845" s="439"/>
    </row>
    <row r="846" spans="1:7" hidden="1" x14ac:dyDescent="0.15">
      <c r="A846" s="440" t="s">
        <v>0</v>
      </c>
      <c r="B846" s="441"/>
      <c r="C846" s="441"/>
      <c r="D846" s="441"/>
      <c r="E846" s="441"/>
      <c r="F846" s="441"/>
      <c r="G846" s="442"/>
    </row>
    <row r="847" spans="1:7" hidden="1" x14ac:dyDescent="0.15">
      <c r="A847" s="25" t="s">
        <v>2</v>
      </c>
      <c r="B847" s="26" t="s">
        <v>2</v>
      </c>
      <c r="C847" s="27" t="s">
        <v>47</v>
      </c>
      <c r="D847" s="27" t="s">
        <v>48</v>
      </c>
      <c r="E847" s="27" t="s">
        <v>49</v>
      </c>
      <c r="F847" s="27" t="s">
        <v>50</v>
      </c>
      <c r="G847" s="31" t="s">
        <v>51</v>
      </c>
    </row>
    <row r="848" spans="1:7" hidden="1" x14ac:dyDescent="0.15">
      <c r="A848" s="25">
        <v>18</v>
      </c>
      <c r="B848" s="28"/>
      <c r="C848" s="167">
        <f>+C289*$M$4</f>
        <v>497.41999999999996</v>
      </c>
      <c r="D848" s="167">
        <f t="shared" ref="D848:G848" si="372">+D289*$M$4</f>
        <v>487.23124999999999</v>
      </c>
      <c r="E848" s="167">
        <f t="shared" si="372"/>
        <v>459.27749999999997</v>
      </c>
      <c r="F848" s="167">
        <f t="shared" si="372"/>
        <v>419.30624999999998</v>
      </c>
      <c r="G848" s="167">
        <f t="shared" si="372"/>
        <v>323.68874999999997</v>
      </c>
    </row>
    <row r="849" spans="1:7" hidden="1" x14ac:dyDescent="0.15">
      <c r="A849" s="25">
        <v>19</v>
      </c>
      <c r="B849" s="28"/>
      <c r="C849" s="167">
        <f t="shared" ref="C849:G849" si="373">+C290*$M$4</f>
        <v>505.51874999999995</v>
      </c>
      <c r="D849" s="167">
        <f t="shared" si="373"/>
        <v>495.59124999999995</v>
      </c>
      <c r="E849" s="167">
        <f t="shared" si="373"/>
        <v>466.33124999999995</v>
      </c>
      <c r="F849" s="167">
        <f t="shared" si="373"/>
        <v>425.57624999999996</v>
      </c>
      <c r="G849" s="167">
        <f t="shared" si="373"/>
        <v>330.48124999999999</v>
      </c>
    </row>
    <row r="850" spans="1:7" hidden="1" x14ac:dyDescent="0.15">
      <c r="A850" s="25">
        <v>20</v>
      </c>
      <c r="B850" s="28"/>
      <c r="C850" s="167">
        <f t="shared" ref="C850:G850" si="374">+C291*$M$4</f>
        <v>514.66249999999991</v>
      </c>
      <c r="D850" s="167">
        <f t="shared" si="374"/>
        <v>503.42874999999998</v>
      </c>
      <c r="E850" s="167">
        <f t="shared" si="374"/>
        <v>474.69124999999997</v>
      </c>
      <c r="F850" s="167">
        <f t="shared" si="374"/>
        <v>432.10749999999996</v>
      </c>
      <c r="G850" s="167">
        <f t="shared" si="374"/>
        <v>337.53499999999997</v>
      </c>
    </row>
    <row r="851" spans="1:7" hidden="1" x14ac:dyDescent="0.15">
      <c r="A851" s="25">
        <v>21</v>
      </c>
      <c r="B851" s="28"/>
      <c r="C851" s="167">
        <f t="shared" ref="C851:G851" si="375">+C292*$M$4</f>
        <v>523.02249999999992</v>
      </c>
      <c r="D851" s="167">
        <f t="shared" si="375"/>
        <v>511.52749999999997</v>
      </c>
      <c r="E851" s="167">
        <f t="shared" si="375"/>
        <v>483.83499999999998</v>
      </c>
      <c r="F851" s="167">
        <f t="shared" si="375"/>
        <v>440.20624999999995</v>
      </c>
      <c r="G851" s="167">
        <f t="shared" si="375"/>
        <v>345.63374999999996</v>
      </c>
    </row>
    <row r="852" spans="1:7" hidden="1" x14ac:dyDescent="0.15">
      <c r="A852" s="25">
        <v>22</v>
      </c>
      <c r="B852" s="28"/>
      <c r="C852" s="167">
        <f t="shared" ref="C852:G852" si="376">+C293*$M$4</f>
        <v>531.38249999999994</v>
      </c>
      <c r="D852" s="167">
        <f t="shared" si="376"/>
        <v>520.67124999999999</v>
      </c>
      <c r="E852" s="167">
        <f t="shared" si="376"/>
        <v>490.88874999999996</v>
      </c>
      <c r="F852" s="167">
        <f t="shared" si="376"/>
        <v>447.26</v>
      </c>
      <c r="G852" s="167">
        <f t="shared" si="376"/>
        <v>352.42624999999998</v>
      </c>
    </row>
    <row r="853" spans="1:7" hidden="1" x14ac:dyDescent="0.15">
      <c r="A853" s="25">
        <v>23</v>
      </c>
      <c r="B853" s="28"/>
      <c r="C853" s="167">
        <f t="shared" ref="C853:G853" si="377">+C294*$M$4</f>
        <v>540.26499999999999</v>
      </c>
      <c r="D853" s="167">
        <f t="shared" si="377"/>
        <v>530.07624999999996</v>
      </c>
      <c r="E853" s="167">
        <f t="shared" si="377"/>
        <v>498.46499999999997</v>
      </c>
      <c r="F853" s="167">
        <f t="shared" si="377"/>
        <v>455.09749999999997</v>
      </c>
      <c r="G853" s="167">
        <f t="shared" si="377"/>
        <v>359.74124999999998</v>
      </c>
    </row>
    <row r="854" spans="1:7" hidden="1" x14ac:dyDescent="0.15">
      <c r="A854" s="25">
        <v>24</v>
      </c>
      <c r="B854" s="28"/>
      <c r="C854" s="167">
        <f t="shared" ref="C854:G854" si="378">+C295*$M$4</f>
        <v>548.88625000000002</v>
      </c>
      <c r="D854" s="167">
        <f t="shared" si="378"/>
        <v>538.69749999999999</v>
      </c>
      <c r="E854" s="167">
        <f t="shared" si="378"/>
        <v>507.34749999999997</v>
      </c>
      <c r="F854" s="167">
        <f t="shared" si="378"/>
        <v>462.93499999999995</v>
      </c>
      <c r="G854" s="167">
        <f t="shared" si="378"/>
        <v>367.3175</v>
      </c>
    </row>
    <row r="855" spans="1:7" hidden="1" x14ac:dyDescent="0.15">
      <c r="A855" s="25">
        <v>25</v>
      </c>
      <c r="B855" s="28"/>
      <c r="C855" s="167">
        <f t="shared" ref="C855:G855" si="379">+C296*$M$4</f>
        <v>558.29124999999999</v>
      </c>
      <c r="D855" s="167">
        <f t="shared" si="379"/>
        <v>546.79624999999999</v>
      </c>
      <c r="E855" s="167">
        <f t="shared" si="379"/>
        <v>515.70749999999998</v>
      </c>
      <c r="F855" s="167">
        <f t="shared" si="379"/>
        <v>469.98874999999998</v>
      </c>
      <c r="G855" s="167">
        <f t="shared" si="379"/>
        <v>373.84875</v>
      </c>
    </row>
    <row r="856" spans="1:7" hidden="1" x14ac:dyDescent="0.15">
      <c r="A856" s="25">
        <v>26</v>
      </c>
      <c r="B856" s="28"/>
      <c r="C856" s="167">
        <f t="shared" ref="C856:G856" si="380">+C297*$M$4</f>
        <v>566.12874999999997</v>
      </c>
      <c r="D856" s="167">
        <f t="shared" si="380"/>
        <v>555.93999999999994</v>
      </c>
      <c r="E856" s="167">
        <f t="shared" si="380"/>
        <v>523.80624999999998</v>
      </c>
      <c r="F856" s="167">
        <f t="shared" si="380"/>
        <v>477.56499999999994</v>
      </c>
      <c r="G856" s="167">
        <f t="shared" si="380"/>
        <v>381.42499999999995</v>
      </c>
    </row>
    <row r="857" spans="1:7" hidden="1" x14ac:dyDescent="0.15">
      <c r="A857" s="25">
        <v>27</v>
      </c>
      <c r="B857" s="28"/>
      <c r="C857" s="167">
        <f t="shared" ref="C857:G857" si="381">+C298*$M$4</f>
        <v>576.05624999999998</v>
      </c>
      <c r="D857" s="167">
        <f t="shared" si="381"/>
        <v>564.56124999999997</v>
      </c>
      <c r="E857" s="167">
        <f t="shared" si="381"/>
        <v>531.38249999999994</v>
      </c>
      <c r="F857" s="167">
        <f t="shared" si="381"/>
        <v>484.88</v>
      </c>
      <c r="G857" s="167">
        <f t="shared" si="381"/>
        <v>389.26249999999999</v>
      </c>
    </row>
    <row r="858" spans="1:7" hidden="1" x14ac:dyDescent="0.15">
      <c r="A858" s="25">
        <v>28</v>
      </c>
      <c r="B858" s="28"/>
      <c r="C858" s="167">
        <f t="shared" ref="C858:G858" si="382">+C299*$M$4</f>
        <v>585.98374999999999</v>
      </c>
      <c r="D858" s="167">
        <f t="shared" si="382"/>
        <v>573.70499999999993</v>
      </c>
      <c r="E858" s="167">
        <f t="shared" si="382"/>
        <v>540.52625</v>
      </c>
      <c r="F858" s="167">
        <f t="shared" si="382"/>
        <v>493.50124999999997</v>
      </c>
      <c r="G858" s="167">
        <f t="shared" si="382"/>
        <v>398.66749999999996</v>
      </c>
    </row>
    <row r="859" spans="1:7" hidden="1" x14ac:dyDescent="0.15">
      <c r="A859" s="25">
        <v>29</v>
      </c>
      <c r="B859" s="28"/>
      <c r="C859" s="167">
        <f t="shared" ref="C859:G859" si="383">+C300*$M$4</f>
        <v>596.95624999999995</v>
      </c>
      <c r="D859" s="167">
        <f t="shared" si="383"/>
        <v>584.67750000000001</v>
      </c>
      <c r="E859" s="167">
        <f t="shared" si="383"/>
        <v>551.23749999999995</v>
      </c>
      <c r="F859" s="167">
        <f t="shared" si="383"/>
        <v>502.38374999999996</v>
      </c>
      <c r="G859" s="167">
        <f t="shared" si="383"/>
        <v>407.54999999999995</v>
      </c>
    </row>
    <row r="860" spans="1:7" hidden="1" x14ac:dyDescent="0.15">
      <c r="A860" s="25">
        <v>30</v>
      </c>
      <c r="B860" s="28"/>
      <c r="C860" s="167">
        <f t="shared" ref="C860:G860" si="384">+C301*$M$4</f>
        <v>606.88374999999996</v>
      </c>
      <c r="D860" s="167">
        <f t="shared" si="384"/>
        <v>594.08249999999998</v>
      </c>
      <c r="E860" s="167">
        <f t="shared" si="384"/>
        <v>560.90374999999995</v>
      </c>
      <c r="F860" s="167">
        <f t="shared" si="384"/>
        <v>510.48249999999996</v>
      </c>
      <c r="G860" s="167">
        <f t="shared" si="384"/>
        <v>417.21624999999995</v>
      </c>
    </row>
    <row r="861" spans="1:7" hidden="1" x14ac:dyDescent="0.15">
      <c r="A861" s="25">
        <v>31</v>
      </c>
      <c r="B861" s="28"/>
      <c r="C861" s="167">
        <f t="shared" ref="C861:G861" si="385">+C302*$M$4</f>
        <v>617.33375000000001</v>
      </c>
      <c r="D861" s="167">
        <f t="shared" si="385"/>
        <v>604.27125000000001</v>
      </c>
      <c r="E861" s="167">
        <f t="shared" si="385"/>
        <v>570.56999999999994</v>
      </c>
      <c r="F861" s="167">
        <f t="shared" si="385"/>
        <v>519.62624999999991</v>
      </c>
      <c r="G861" s="167">
        <f t="shared" si="385"/>
        <v>425.57624999999996</v>
      </c>
    </row>
    <row r="862" spans="1:7" hidden="1" x14ac:dyDescent="0.15">
      <c r="A862" s="25">
        <v>32</v>
      </c>
      <c r="B862" s="28"/>
      <c r="C862" s="167">
        <f t="shared" ref="C862:G862" si="386">+C303*$M$4</f>
        <v>627</v>
      </c>
      <c r="D862" s="167">
        <f t="shared" si="386"/>
        <v>615.505</v>
      </c>
      <c r="E862" s="167">
        <f t="shared" si="386"/>
        <v>579.45249999999999</v>
      </c>
      <c r="F862" s="167">
        <f t="shared" si="386"/>
        <v>529.03125</v>
      </c>
      <c r="G862" s="167">
        <f t="shared" si="386"/>
        <v>436.02624999999995</v>
      </c>
    </row>
    <row r="863" spans="1:7" hidden="1" x14ac:dyDescent="0.15">
      <c r="A863" s="25">
        <v>33</v>
      </c>
      <c r="B863" s="28"/>
      <c r="C863" s="167">
        <f t="shared" ref="C863:G863" si="387">+C304*$M$4</f>
        <v>644.50374999999997</v>
      </c>
      <c r="D863" s="167">
        <f t="shared" si="387"/>
        <v>631.96375</v>
      </c>
      <c r="E863" s="167">
        <f t="shared" si="387"/>
        <v>595.91125</v>
      </c>
      <c r="F863" s="167">
        <f t="shared" si="387"/>
        <v>543.13874999999996</v>
      </c>
      <c r="G863" s="167">
        <f t="shared" si="387"/>
        <v>448.30499999999995</v>
      </c>
    </row>
    <row r="864" spans="1:7" hidden="1" x14ac:dyDescent="0.15">
      <c r="A864" s="25">
        <v>34</v>
      </c>
      <c r="B864" s="28"/>
      <c r="C864" s="167">
        <f t="shared" ref="C864:G864" si="388">+C305*$M$4</f>
        <v>662.26874999999995</v>
      </c>
      <c r="D864" s="167">
        <f t="shared" si="388"/>
        <v>649.46749999999997</v>
      </c>
      <c r="E864" s="167">
        <f t="shared" si="388"/>
        <v>611.58624999999995</v>
      </c>
      <c r="F864" s="167">
        <f t="shared" si="388"/>
        <v>557.76874999999995</v>
      </c>
      <c r="G864" s="167">
        <f t="shared" si="388"/>
        <v>461.62874999999997</v>
      </c>
    </row>
    <row r="865" spans="1:7" hidden="1" x14ac:dyDescent="0.15">
      <c r="A865" s="25">
        <v>35</v>
      </c>
      <c r="B865" s="28"/>
      <c r="C865" s="167">
        <f t="shared" ref="C865:G865" si="389">+C306*$M$4</f>
        <v>678.72749999999996</v>
      </c>
      <c r="D865" s="167">
        <f t="shared" si="389"/>
        <v>665.14249999999993</v>
      </c>
      <c r="E865" s="167">
        <f t="shared" si="389"/>
        <v>627</v>
      </c>
      <c r="F865" s="167">
        <f t="shared" si="389"/>
        <v>572.13749999999993</v>
      </c>
      <c r="G865" s="167">
        <f t="shared" si="389"/>
        <v>474.69124999999997</v>
      </c>
    </row>
    <row r="866" spans="1:7" hidden="1" x14ac:dyDescent="0.15">
      <c r="A866" s="25">
        <v>36</v>
      </c>
      <c r="B866" s="28"/>
      <c r="C866" s="167">
        <f t="shared" ref="C866:G866" si="390">+C307*$M$4</f>
        <v>696.23124999999993</v>
      </c>
      <c r="D866" s="167">
        <f t="shared" si="390"/>
        <v>682.38499999999999</v>
      </c>
      <c r="E866" s="167">
        <f t="shared" si="390"/>
        <v>643.45875000000001</v>
      </c>
      <c r="F866" s="167">
        <f t="shared" si="390"/>
        <v>585.98374999999999</v>
      </c>
      <c r="G866" s="167">
        <f t="shared" si="390"/>
        <v>488.53749999999997</v>
      </c>
    </row>
    <row r="867" spans="1:7" hidden="1" x14ac:dyDescent="0.15">
      <c r="A867" s="25">
        <v>37</v>
      </c>
      <c r="B867" s="28"/>
      <c r="C867" s="167">
        <f t="shared" ref="C867:G867" si="391">+C308*$M$4</f>
        <v>713.47375</v>
      </c>
      <c r="D867" s="167">
        <f t="shared" si="391"/>
        <v>699.1049999999999</v>
      </c>
      <c r="E867" s="167">
        <f t="shared" si="391"/>
        <v>658.34999999999991</v>
      </c>
      <c r="F867" s="167">
        <f t="shared" si="391"/>
        <v>600.09124999999995</v>
      </c>
      <c r="G867" s="167">
        <f t="shared" si="391"/>
        <v>502.12249999999995</v>
      </c>
    </row>
    <row r="868" spans="1:7" hidden="1" x14ac:dyDescent="0.15">
      <c r="A868" s="25">
        <v>38</v>
      </c>
      <c r="B868" s="28"/>
      <c r="C868" s="167">
        <f t="shared" ref="C868:G868" si="392">+C309*$M$4</f>
        <v>730.71624999999995</v>
      </c>
      <c r="D868" s="167">
        <f t="shared" si="392"/>
        <v>716.87</v>
      </c>
      <c r="E868" s="167">
        <f t="shared" si="392"/>
        <v>675.33124999999995</v>
      </c>
      <c r="F868" s="167">
        <f t="shared" si="392"/>
        <v>616.28874999999994</v>
      </c>
      <c r="G868" s="167">
        <f t="shared" si="392"/>
        <v>515.70749999999998</v>
      </c>
    </row>
    <row r="869" spans="1:7" hidden="1" x14ac:dyDescent="0.15">
      <c r="A869" s="25">
        <v>39</v>
      </c>
      <c r="B869" s="28"/>
      <c r="C869" s="167">
        <f t="shared" ref="C869:G869" si="393">+C310*$M$4</f>
        <v>748.74249999999995</v>
      </c>
      <c r="D869" s="167">
        <f t="shared" si="393"/>
        <v>733.3287499999999</v>
      </c>
      <c r="E869" s="167">
        <f t="shared" si="393"/>
        <v>691.00624999999991</v>
      </c>
      <c r="F869" s="167">
        <f t="shared" si="393"/>
        <v>630.39625000000001</v>
      </c>
      <c r="G869" s="167">
        <f t="shared" si="393"/>
        <v>530.33749999999998</v>
      </c>
    </row>
    <row r="870" spans="1:7" hidden="1" x14ac:dyDescent="0.15">
      <c r="A870" s="25">
        <v>40</v>
      </c>
      <c r="B870" s="28"/>
      <c r="C870" s="167">
        <f t="shared" ref="C870:G870" si="394">+C311*$M$4</f>
        <v>766.24624999999992</v>
      </c>
      <c r="D870" s="167">
        <f t="shared" si="394"/>
        <v>750.31</v>
      </c>
      <c r="E870" s="167">
        <f t="shared" si="394"/>
        <v>706.9425</v>
      </c>
      <c r="F870" s="167">
        <f t="shared" si="394"/>
        <v>644.76499999999999</v>
      </c>
      <c r="G870" s="167">
        <f t="shared" si="394"/>
        <v>544.96749999999997</v>
      </c>
    </row>
    <row r="871" spans="1:7" hidden="1" x14ac:dyDescent="0.15">
      <c r="A871" s="25">
        <v>41</v>
      </c>
      <c r="B871" s="28"/>
      <c r="C871" s="167">
        <f t="shared" ref="C871:G871" si="395">+C312*$M$4</f>
        <v>783.48874999999998</v>
      </c>
      <c r="D871" s="167">
        <f t="shared" si="395"/>
        <v>767.5524999999999</v>
      </c>
      <c r="E871" s="167">
        <f t="shared" si="395"/>
        <v>723.14</v>
      </c>
      <c r="F871" s="167">
        <f t="shared" si="395"/>
        <v>658.61124999999993</v>
      </c>
      <c r="G871" s="167">
        <f t="shared" si="395"/>
        <v>558.29124999999999</v>
      </c>
    </row>
    <row r="872" spans="1:7" hidden="1" x14ac:dyDescent="0.15">
      <c r="A872" s="25">
        <v>42</v>
      </c>
      <c r="B872" s="28"/>
      <c r="C872" s="167">
        <f t="shared" ref="C872:G872" si="396">+C313*$M$4</f>
        <v>800.99249999999995</v>
      </c>
      <c r="D872" s="167">
        <f t="shared" si="396"/>
        <v>784.53374999999994</v>
      </c>
      <c r="E872" s="167">
        <f t="shared" si="396"/>
        <v>740.12124999999992</v>
      </c>
      <c r="F872" s="167">
        <f t="shared" si="396"/>
        <v>674.5474999999999</v>
      </c>
      <c r="G872" s="167">
        <f t="shared" si="396"/>
        <v>572.39874999999995</v>
      </c>
    </row>
    <row r="873" spans="1:7" hidden="1" x14ac:dyDescent="0.15">
      <c r="A873" s="25">
        <v>43</v>
      </c>
      <c r="B873" s="28"/>
      <c r="C873" s="167">
        <f t="shared" ref="C873:G873" si="397">+C314*$M$4</f>
        <v>832.60374999999999</v>
      </c>
      <c r="D873" s="167">
        <f t="shared" si="397"/>
        <v>815.88374999999996</v>
      </c>
      <c r="E873" s="167">
        <f t="shared" si="397"/>
        <v>768.33624999999995</v>
      </c>
      <c r="F873" s="167">
        <f t="shared" si="397"/>
        <v>701.19499999999994</v>
      </c>
      <c r="G873" s="167">
        <f t="shared" si="397"/>
        <v>598.26249999999993</v>
      </c>
    </row>
    <row r="874" spans="1:7" hidden="1" x14ac:dyDescent="0.15">
      <c r="A874" s="25">
        <v>44</v>
      </c>
      <c r="B874" s="28"/>
      <c r="C874" s="167">
        <f t="shared" ref="C874:G874" si="398">+C315*$M$4</f>
        <v>864.73749999999995</v>
      </c>
      <c r="D874" s="167">
        <f t="shared" si="398"/>
        <v>847.75624999999991</v>
      </c>
      <c r="E874" s="167">
        <f t="shared" si="398"/>
        <v>798.38</v>
      </c>
      <c r="F874" s="167">
        <f t="shared" si="398"/>
        <v>728.3649999999999</v>
      </c>
      <c r="G874" s="167">
        <f t="shared" si="398"/>
        <v>623.34249999999997</v>
      </c>
    </row>
    <row r="875" spans="1:7" hidden="1" x14ac:dyDescent="0.15">
      <c r="A875" s="25">
        <v>45</v>
      </c>
      <c r="B875" s="28"/>
      <c r="C875" s="167">
        <f t="shared" ref="C875:G875" si="399">+C316*$M$4</f>
        <v>896.87124999999992</v>
      </c>
      <c r="D875" s="167">
        <f t="shared" si="399"/>
        <v>877.27749999999992</v>
      </c>
      <c r="E875" s="167">
        <f t="shared" si="399"/>
        <v>828.68499999999995</v>
      </c>
      <c r="F875" s="167">
        <f t="shared" si="399"/>
        <v>755.27374999999995</v>
      </c>
      <c r="G875" s="167">
        <f t="shared" si="399"/>
        <v>649.46749999999997</v>
      </c>
    </row>
    <row r="876" spans="1:7" hidden="1" x14ac:dyDescent="0.15">
      <c r="A876" s="25">
        <v>46</v>
      </c>
      <c r="B876" s="28"/>
      <c r="C876" s="167">
        <f t="shared" ref="C876:G876" si="400">+C317*$M$4</f>
        <v>928.48249999999996</v>
      </c>
      <c r="D876" s="167">
        <f t="shared" si="400"/>
        <v>909.15</v>
      </c>
      <c r="E876" s="167">
        <f t="shared" si="400"/>
        <v>857.16125</v>
      </c>
      <c r="F876" s="167">
        <f t="shared" si="400"/>
        <v>782.44374999999991</v>
      </c>
      <c r="G876" s="167">
        <f t="shared" si="400"/>
        <v>673.76374999999996</v>
      </c>
    </row>
    <row r="877" spans="1:7" hidden="1" x14ac:dyDescent="0.15">
      <c r="A877" s="25">
        <v>47</v>
      </c>
      <c r="B877" s="28"/>
      <c r="C877" s="167">
        <f t="shared" ref="C877:G877" si="401">+C318*$M$4</f>
        <v>960.3549999999999</v>
      </c>
      <c r="D877" s="167">
        <f t="shared" si="401"/>
        <v>940.49999999999989</v>
      </c>
      <c r="E877" s="167">
        <f t="shared" si="401"/>
        <v>886.94374999999991</v>
      </c>
      <c r="F877" s="167">
        <f t="shared" si="401"/>
        <v>808.30749999999989</v>
      </c>
      <c r="G877" s="167">
        <f t="shared" si="401"/>
        <v>699.1049999999999</v>
      </c>
    </row>
    <row r="878" spans="1:7" hidden="1" x14ac:dyDescent="0.15">
      <c r="A878" s="25">
        <v>48</v>
      </c>
      <c r="B878" s="28"/>
      <c r="C878" s="167">
        <f t="shared" ref="C878:G878" si="402">+C319*$M$4</f>
        <v>993.79499999999996</v>
      </c>
      <c r="D878" s="167">
        <f t="shared" si="402"/>
        <v>973.67874999999992</v>
      </c>
      <c r="E878" s="167">
        <f t="shared" si="402"/>
        <v>917.7712499999999</v>
      </c>
      <c r="F878" s="167">
        <f t="shared" si="402"/>
        <v>837.5675</v>
      </c>
      <c r="G878" s="167">
        <f t="shared" si="402"/>
        <v>724.96875</v>
      </c>
    </row>
    <row r="879" spans="1:7" hidden="1" x14ac:dyDescent="0.15">
      <c r="A879" s="25">
        <v>49</v>
      </c>
      <c r="B879" s="28"/>
      <c r="C879" s="167">
        <f t="shared" ref="C879:G879" si="403">+C320*$M$4</f>
        <v>1027.7574999999999</v>
      </c>
      <c r="D879" s="167">
        <f t="shared" si="403"/>
        <v>1007.3799999999999</v>
      </c>
      <c r="E879" s="167">
        <f t="shared" si="403"/>
        <v>948.33749999999998</v>
      </c>
      <c r="F879" s="167">
        <f t="shared" si="403"/>
        <v>865.78249999999991</v>
      </c>
      <c r="G879" s="167">
        <f t="shared" si="403"/>
        <v>751.61624999999992</v>
      </c>
    </row>
    <row r="880" spans="1:7" hidden="1" x14ac:dyDescent="0.15">
      <c r="A880" s="25">
        <v>50</v>
      </c>
      <c r="B880" s="28"/>
      <c r="C880" s="167">
        <f t="shared" ref="C880:G880" si="404">+C321*$M$4</f>
        <v>1060.93625</v>
      </c>
      <c r="D880" s="167">
        <f t="shared" si="404"/>
        <v>1040.0362499999999</v>
      </c>
      <c r="E880" s="167">
        <f t="shared" si="404"/>
        <v>980.20999999999992</v>
      </c>
      <c r="F880" s="167">
        <f t="shared" si="404"/>
        <v>893.99749999999995</v>
      </c>
      <c r="G880" s="167">
        <f t="shared" si="404"/>
        <v>777.74124999999992</v>
      </c>
    </row>
    <row r="881" spans="1:7" hidden="1" x14ac:dyDescent="0.15">
      <c r="A881" s="25">
        <v>51</v>
      </c>
      <c r="B881" s="28"/>
      <c r="C881" s="167">
        <f t="shared" ref="C881:G881" si="405">+C322*$M$4</f>
        <v>1094.37625</v>
      </c>
      <c r="D881" s="167">
        <f t="shared" si="405"/>
        <v>1072.6924999999999</v>
      </c>
      <c r="E881" s="167">
        <f t="shared" si="405"/>
        <v>1010.7762499999999</v>
      </c>
      <c r="F881" s="167">
        <f t="shared" si="405"/>
        <v>922.21249999999998</v>
      </c>
      <c r="G881" s="167">
        <f t="shared" si="405"/>
        <v>803.6049999999999</v>
      </c>
    </row>
    <row r="882" spans="1:7" hidden="1" x14ac:dyDescent="0.15">
      <c r="A882" s="25">
        <v>52</v>
      </c>
      <c r="B882" s="28"/>
      <c r="C882" s="167">
        <f t="shared" ref="C882:G882" si="406">+C323*$M$4</f>
        <v>1128.0774999999999</v>
      </c>
      <c r="D882" s="167">
        <f t="shared" si="406"/>
        <v>1105.3487499999999</v>
      </c>
      <c r="E882" s="167">
        <f t="shared" si="406"/>
        <v>1042.3874999999998</v>
      </c>
      <c r="F882" s="167">
        <f t="shared" si="406"/>
        <v>950.68874999999991</v>
      </c>
      <c r="G882" s="167">
        <f t="shared" si="406"/>
        <v>830.51374999999996</v>
      </c>
    </row>
    <row r="883" spans="1:7" hidden="1" x14ac:dyDescent="0.15">
      <c r="A883" s="25">
        <v>53</v>
      </c>
      <c r="B883" s="28"/>
      <c r="C883" s="167">
        <f t="shared" ref="C883:G883" si="407">+C324*$M$4</f>
        <v>1168.31</v>
      </c>
      <c r="D883" s="167">
        <f t="shared" si="407"/>
        <v>1144.5362499999999</v>
      </c>
      <c r="E883" s="167">
        <f t="shared" si="407"/>
        <v>1078.4399999999998</v>
      </c>
      <c r="F883" s="167">
        <f t="shared" si="407"/>
        <v>983.60624999999993</v>
      </c>
      <c r="G883" s="167">
        <f t="shared" si="407"/>
        <v>862.3862499999999</v>
      </c>
    </row>
    <row r="884" spans="1:7" hidden="1" x14ac:dyDescent="0.15">
      <c r="A884" s="25">
        <v>54</v>
      </c>
      <c r="B884" s="28"/>
      <c r="C884" s="167">
        <f t="shared" ref="C884:G884" si="408">+C325*$M$4</f>
        <v>1208.8037499999998</v>
      </c>
      <c r="D884" s="167">
        <f t="shared" si="408"/>
        <v>1183.7237499999999</v>
      </c>
      <c r="E884" s="167">
        <f t="shared" si="408"/>
        <v>1115.5374999999999</v>
      </c>
      <c r="F884" s="167">
        <f t="shared" si="408"/>
        <v>1017.3074999999999</v>
      </c>
      <c r="G884" s="167">
        <f t="shared" si="408"/>
        <v>895.0424999999999</v>
      </c>
    </row>
    <row r="885" spans="1:7" hidden="1" x14ac:dyDescent="0.15">
      <c r="A885" s="25">
        <v>55</v>
      </c>
      <c r="B885" s="28"/>
      <c r="C885" s="167">
        <f t="shared" ref="C885:G885" si="409">+C326*$M$4</f>
        <v>1248.2524999999998</v>
      </c>
      <c r="D885" s="167">
        <f t="shared" si="409"/>
        <v>1222.6499999999999</v>
      </c>
      <c r="E885" s="167">
        <f t="shared" si="409"/>
        <v>1152.37375</v>
      </c>
      <c r="F885" s="167">
        <f t="shared" si="409"/>
        <v>1050.4862499999999</v>
      </c>
      <c r="G885" s="167">
        <f t="shared" si="409"/>
        <v>927.43749999999989</v>
      </c>
    </row>
    <row r="886" spans="1:7" hidden="1" x14ac:dyDescent="0.15">
      <c r="A886" s="25">
        <v>56</v>
      </c>
      <c r="B886" s="28"/>
      <c r="C886" s="167">
        <f t="shared" ref="C886:G886" si="410">+C327*$M$4</f>
        <v>1287.7012499999998</v>
      </c>
      <c r="D886" s="167">
        <f t="shared" si="410"/>
        <v>1262.3599999999999</v>
      </c>
      <c r="E886" s="167">
        <f t="shared" si="410"/>
        <v>1189.2099999999998</v>
      </c>
      <c r="F886" s="167">
        <f t="shared" si="410"/>
        <v>1083.665</v>
      </c>
      <c r="G886" s="167">
        <f t="shared" si="410"/>
        <v>959.04874999999993</v>
      </c>
    </row>
    <row r="887" spans="1:7" hidden="1" x14ac:dyDescent="0.15">
      <c r="A887" s="25">
        <v>57</v>
      </c>
      <c r="B887" s="28"/>
      <c r="C887" s="167">
        <f t="shared" ref="C887:G887" si="411">+C328*$M$4</f>
        <v>1327.6724999999999</v>
      </c>
      <c r="D887" s="167">
        <f t="shared" si="411"/>
        <v>1300.7637499999998</v>
      </c>
      <c r="E887" s="167">
        <f t="shared" si="411"/>
        <v>1227.0912499999999</v>
      </c>
      <c r="F887" s="167">
        <f t="shared" si="411"/>
        <v>1117.8887499999998</v>
      </c>
      <c r="G887" s="167">
        <f t="shared" si="411"/>
        <v>991.44374999999991</v>
      </c>
    </row>
    <row r="888" spans="1:7" hidden="1" x14ac:dyDescent="0.15">
      <c r="A888" s="25">
        <v>58</v>
      </c>
      <c r="B888" s="28"/>
      <c r="C888" s="167">
        <f t="shared" ref="C888:G888" si="412">+C329*$M$4</f>
        <v>1374.6975</v>
      </c>
      <c r="D888" s="167">
        <f t="shared" si="412"/>
        <v>1345.4375</v>
      </c>
      <c r="E888" s="167">
        <f t="shared" si="412"/>
        <v>1265.4949999999999</v>
      </c>
      <c r="F888" s="167">
        <f t="shared" si="412"/>
        <v>1156.8149999999998</v>
      </c>
      <c r="G888" s="167">
        <f t="shared" si="412"/>
        <v>1034.0274999999999</v>
      </c>
    </row>
    <row r="889" spans="1:7" hidden="1" x14ac:dyDescent="0.15">
      <c r="A889" s="25">
        <v>59</v>
      </c>
      <c r="B889" s="28"/>
      <c r="C889" s="167">
        <f t="shared" ref="C889:G889" si="413">+C330*$M$4</f>
        <v>1420.155</v>
      </c>
      <c r="D889" s="167">
        <f t="shared" si="413"/>
        <v>1391.4175</v>
      </c>
      <c r="E889" s="167">
        <f t="shared" si="413"/>
        <v>1304.1599999999999</v>
      </c>
      <c r="F889" s="167">
        <f t="shared" si="413"/>
        <v>1195.21875</v>
      </c>
      <c r="G889" s="167">
        <f t="shared" si="413"/>
        <v>1075.8274999999999</v>
      </c>
    </row>
    <row r="890" spans="1:7" hidden="1" x14ac:dyDescent="0.15">
      <c r="A890" s="25">
        <v>60</v>
      </c>
      <c r="B890" s="28"/>
      <c r="C890" s="167">
        <f t="shared" ref="C890:G890" si="414">+C331*$M$4</f>
        <v>1466.39625</v>
      </c>
      <c r="D890" s="167">
        <f t="shared" si="414"/>
        <v>1435.83</v>
      </c>
      <c r="E890" s="167">
        <f t="shared" si="414"/>
        <v>1341.78</v>
      </c>
      <c r="F890" s="167">
        <f t="shared" si="414"/>
        <v>1234.40625</v>
      </c>
      <c r="G890" s="167">
        <f t="shared" si="414"/>
        <v>1117.6274999999998</v>
      </c>
    </row>
    <row r="891" spans="1:7" hidden="1" x14ac:dyDescent="0.15">
      <c r="A891" s="25">
        <v>61</v>
      </c>
      <c r="B891" s="28"/>
      <c r="C891" s="167">
        <f t="shared" ref="C891:G891" si="415">+C332*$M$4</f>
        <v>1520.9974999999999</v>
      </c>
      <c r="D891" s="167">
        <f t="shared" si="415"/>
        <v>1491.4762499999999</v>
      </c>
      <c r="E891" s="167">
        <f t="shared" si="415"/>
        <v>1400.3</v>
      </c>
      <c r="F891" s="167">
        <f t="shared" si="415"/>
        <v>1281.1699999999998</v>
      </c>
      <c r="G891" s="167">
        <f t="shared" si="415"/>
        <v>1159.4275</v>
      </c>
    </row>
    <row r="892" spans="1:7" hidden="1" x14ac:dyDescent="0.15">
      <c r="A892" s="25">
        <v>62</v>
      </c>
      <c r="B892" s="28"/>
      <c r="C892" s="167">
        <f t="shared" ref="C892:G892" si="416">+C333*$M$4</f>
        <v>1589.70625</v>
      </c>
      <c r="D892" s="167">
        <f t="shared" si="416"/>
        <v>1557.5725</v>
      </c>
      <c r="E892" s="167">
        <f t="shared" si="416"/>
        <v>1468.2249999999999</v>
      </c>
      <c r="F892" s="167">
        <f t="shared" si="416"/>
        <v>1338.645</v>
      </c>
      <c r="G892" s="167">
        <f t="shared" si="416"/>
        <v>1211.41625</v>
      </c>
    </row>
    <row r="893" spans="1:7" hidden="1" x14ac:dyDescent="0.15">
      <c r="A893" s="25">
        <v>63</v>
      </c>
      <c r="B893" s="28"/>
      <c r="C893" s="167">
        <f t="shared" ref="C893:G893" si="417">+C334*$M$4</f>
        <v>1672</v>
      </c>
      <c r="D893" s="167">
        <f t="shared" si="417"/>
        <v>1638.0374999999999</v>
      </c>
      <c r="E893" s="167">
        <f t="shared" si="417"/>
        <v>1544.51</v>
      </c>
      <c r="F893" s="167">
        <f t="shared" si="417"/>
        <v>1407.615</v>
      </c>
      <c r="G893" s="167">
        <f t="shared" si="417"/>
        <v>1273.855</v>
      </c>
    </row>
    <row r="894" spans="1:7" hidden="1" x14ac:dyDescent="0.15">
      <c r="A894" s="25">
        <v>64</v>
      </c>
      <c r="B894" s="28"/>
      <c r="C894" s="167">
        <f t="shared" ref="C894:G894" si="418">+C335*$M$4</f>
        <v>1767.8787499999999</v>
      </c>
      <c r="D894" s="167">
        <f t="shared" si="418"/>
        <v>1732.3487499999999</v>
      </c>
      <c r="E894" s="167">
        <f t="shared" si="418"/>
        <v>1632.8125</v>
      </c>
      <c r="F894" s="167">
        <f t="shared" si="418"/>
        <v>1488.08</v>
      </c>
      <c r="G894" s="167">
        <f t="shared" si="418"/>
        <v>1346.7437499999999</v>
      </c>
    </row>
    <row r="895" spans="1:7" hidden="1" x14ac:dyDescent="0.15">
      <c r="A895" s="25">
        <v>65</v>
      </c>
      <c r="B895" s="28"/>
      <c r="C895" s="167">
        <f t="shared" ref="C895:G895" si="419">+C336*$M$4</f>
        <v>1883.3512499999999</v>
      </c>
      <c r="D895" s="167">
        <f t="shared" si="419"/>
        <v>1845.4699999999998</v>
      </c>
      <c r="E895" s="167">
        <f t="shared" si="419"/>
        <v>1738.6187499999999</v>
      </c>
      <c r="F895" s="167">
        <f t="shared" si="419"/>
        <v>1586.0487499999999</v>
      </c>
      <c r="G895" s="167">
        <f t="shared" si="419"/>
        <v>1447.3249999999998</v>
      </c>
    </row>
    <row r="896" spans="1:7" hidden="1" x14ac:dyDescent="0.15">
      <c r="A896" s="25">
        <v>66</v>
      </c>
      <c r="B896" s="28"/>
      <c r="C896" s="167">
        <f t="shared" ref="C896:G896" si="420">+C337*$M$4</f>
        <v>2018.9399999999998</v>
      </c>
      <c r="D896" s="167">
        <f t="shared" si="420"/>
        <v>1978.7074999999998</v>
      </c>
      <c r="E896" s="167">
        <f t="shared" si="420"/>
        <v>1865.0637499999998</v>
      </c>
      <c r="F896" s="167">
        <f t="shared" si="420"/>
        <v>1700.99875</v>
      </c>
      <c r="G896" s="167">
        <f t="shared" si="420"/>
        <v>1563.8425</v>
      </c>
    </row>
    <row r="897" spans="1:7" hidden="1" x14ac:dyDescent="0.15">
      <c r="A897" s="25">
        <v>67</v>
      </c>
      <c r="B897" s="28"/>
      <c r="C897" s="167">
        <f t="shared" ref="C897:G897" si="421">+C338*$M$4</f>
        <v>2179.6087499999999</v>
      </c>
      <c r="D897" s="167">
        <f t="shared" si="421"/>
        <v>2135.71875</v>
      </c>
      <c r="E897" s="167">
        <f t="shared" si="421"/>
        <v>2013.1924999999999</v>
      </c>
      <c r="F897" s="167">
        <f t="shared" si="421"/>
        <v>1835.5424999999998</v>
      </c>
      <c r="G897" s="167">
        <f t="shared" si="421"/>
        <v>1688.9812499999998</v>
      </c>
    </row>
    <row r="898" spans="1:7" hidden="1" x14ac:dyDescent="0.15">
      <c r="A898" s="25">
        <v>68</v>
      </c>
      <c r="B898" s="28"/>
      <c r="C898" s="167">
        <f t="shared" ref="C898:G898" si="422">+C339*$M$4</f>
        <v>2365.0962500000001</v>
      </c>
      <c r="D898" s="167">
        <f t="shared" si="422"/>
        <v>2316.7649999999999</v>
      </c>
      <c r="E898" s="167">
        <f t="shared" si="422"/>
        <v>2183.5274999999997</v>
      </c>
      <c r="F898" s="167">
        <f t="shared" si="422"/>
        <v>1991.7699999999998</v>
      </c>
      <c r="G898" s="167">
        <f t="shared" si="422"/>
        <v>1832.1462499999998</v>
      </c>
    </row>
    <row r="899" spans="1:7" hidden="1" x14ac:dyDescent="0.15">
      <c r="A899" s="25">
        <v>69</v>
      </c>
      <c r="B899" s="28"/>
      <c r="C899" s="167">
        <f t="shared" ref="C899:G899" si="423">+C340*$M$4</f>
        <v>2580.36625</v>
      </c>
      <c r="D899" s="167">
        <f t="shared" si="423"/>
        <v>2529.4224999999997</v>
      </c>
      <c r="E899" s="167">
        <f t="shared" si="423"/>
        <v>2383.90625</v>
      </c>
      <c r="F899" s="167">
        <f t="shared" si="423"/>
        <v>2173.0774999999999</v>
      </c>
      <c r="G899" s="167">
        <f t="shared" si="423"/>
        <v>2000.3912499999999</v>
      </c>
    </row>
    <row r="900" spans="1:7" hidden="1" x14ac:dyDescent="0.15">
      <c r="A900" s="25">
        <v>70</v>
      </c>
      <c r="B900" s="28"/>
      <c r="C900" s="167">
        <f t="shared" ref="C900:G900" si="424">+C341*$M$4</f>
        <v>2830.3824999999997</v>
      </c>
      <c r="D900" s="167">
        <f t="shared" si="424"/>
        <v>2773.43</v>
      </c>
      <c r="E900" s="167">
        <f t="shared" si="424"/>
        <v>2591.6</v>
      </c>
      <c r="F900" s="167">
        <f t="shared" si="424"/>
        <v>2383.90625</v>
      </c>
      <c r="G900" s="167">
        <f t="shared" si="424"/>
        <v>2225.85</v>
      </c>
    </row>
    <row r="901" spans="1:7" hidden="1" x14ac:dyDescent="0.15">
      <c r="A901" s="25">
        <v>71</v>
      </c>
      <c r="B901" s="28"/>
      <c r="C901" s="167">
        <f t="shared" ref="C901:G901" si="425">+C342*$M$4</f>
        <v>3117.4962499999997</v>
      </c>
      <c r="D901" s="167">
        <f t="shared" si="425"/>
        <v>3054.2737499999998</v>
      </c>
      <c r="E901" s="167">
        <f t="shared" si="425"/>
        <v>2877.93</v>
      </c>
      <c r="F901" s="167">
        <f t="shared" si="425"/>
        <v>2624.5174999999999</v>
      </c>
      <c r="G901" s="167">
        <f t="shared" si="425"/>
        <v>2451.0474999999997</v>
      </c>
    </row>
    <row r="902" spans="1:7" hidden="1" x14ac:dyDescent="0.15">
      <c r="A902" s="25">
        <v>72</v>
      </c>
      <c r="B902" s="28"/>
      <c r="C902" s="167">
        <f t="shared" ref="C902:G902" si="426">+C343*$M$4</f>
        <v>3448.7612499999996</v>
      </c>
      <c r="D902" s="167">
        <f t="shared" si="426"/>
        <v>3378.7462499999997</v>
      </c>
      <c r="E902" s="167">
        <f t="shared" si="426"/>
        <v>3184.6374999999998</v>
      </c>
      <c r="F902" s="167">
        <f t="shared" si="426"/>
        <v>2904.3162499999999</v>
      </c>
      <c r="G902" s="167">
        <f t="shared" si="426"/>
        <v>2713.6037499999998</v>
      </c>
    </row>
    <row r="903" spans="1:7" hidden="1" x14ac:dyDescent="0.15">
      <c r="A903" s="25">
        <v>73</v>
      </c>
      <c r="B903" s="28"/>
      <c r="C903" s="167">
        <f t="shared" ref="C903:G903" si="427">+C344*$M$4</f>
        <v>3829.6637499999997</v>
      </c>
      <c r="D903" s="167">
        <f t="shared" si="427"/>
        <v>3751.5499999999997</v>
      </c>
      <c r="E903" s="167">
        <f t="shared" si="427"/>
        <v>3537.5862499999998</v>
      </c>
      <c r="F903" s="167">
        <f t="shared" si="427"/>
        <v>3224.87</v>
      </c>
      <c r="G903" s="167">
        <f t="shared" si="427"/>
        <v>3011.4287499999996</v>
      </c>
    </row>
    <row r="904" spans="1:7" hidden="1" x14ac:dyDescent="0.15">
      <c r="A904" s="25">
        <v>74</v>
      </c>
      <c r="B904" s="28"/>
      <c r="C904" s="167">
        <f t="shared" ref="C904:G904" si="428">+C345*$M$4</f>
        <v>4269.6087499999994</v>
      </c>
      <c r="D904" s="167">
        <f t="shared" si="428"/>
        <v>4182.8737499999997</v>
      </c>
      <c r="E904" s="167">
        <f t="shared" si="428"/>
        <v>3943.3074999999999</v>
      </c>
      <c r="F904" s="167">
        <f t="shared" si="428"/>
        <v>3595.3224999999998</v>
      </c>
      <c r="G904" s="167">
        <f t="shared" si="428"/>
        <v>3358.8912499999997</v>
      </c>
    </row>
    <row r="905" spans="1:7" hidden="1" x14ac:dyDescent="0.15">
      <c r="A905" s="25">
        <v>75</v>
      </c>
      <c r="B905" s="28"/>
      <c r="C905" s="167">
        <f t="shared" ref="C905:G905" si="429">+C346*$M$4</f>
        <v>4773.82125</v>
      </c>
      <c r="D905" s="167">
        <f t="shared" si="429"/>
        <v>4677.9425000000001</v>
      </c>
      <c r="E905" s="167">
        <f t="shared" si="429"/>
        <v>4391.3512499999997</v>
      </c>
      <c r="F905" s="167">
        <f t="shared" si="429"/>
        <v>4020.1149999999998</v>
      </c>
      <c r="G905" s="167">
        <f t="shared" si="429"/>
        <v>3776.8912499999997</v>
      </c>
    </row>
    <row r="906" spans="1:7" hidden="1" x14ac:dyDescent="0.15">
      <c r="A906" s="25">
        <v>76</v>
      </c>
      <c r="B906" s="28"/>
      <c r="C906" s="167">
        <f t="shared" ref="C906:G906" si="430">+C347*$M$4</f>
        <v>5352.7512499999993</v>
      </c>
      <c r="D906" s="167">
        <f t="shared" si="430"/>
        <v>5245.11625</v>
      </c>
      <c r="E906" s="167">
        <f t="shared" si="430"/>
        <v>4939.4537499999997</v>
      </c>
      <c r="F906" s="167">
        <f t="shared" si="430"/>
        <v>4507.3462499999996</v>
      </c>
      <c r="G906" s="167">
        <f t="shared" si="430"/>
        <v>4236.6912499999999</v>
      </c>
    </row>
    <row r="907" spans="1:7" hidden="1" x14ac:dyDescent="0.15">
      <c r="A907" s="25">
        <v>77</v>
      </c>
      <c r="B907" s="28"/>
      <c r="C907" s="167">
        <f t="shared" ref="C907:G907" si="431">+C348*$M$4</f>
        <v>6012.4074999999993</v>
      </c>
      <c r="D907" s="167">
        <f t="shared" si="431"/>
        <v>5891.4487499999996</v>
      </c>
      <c r="E907" s="167">
        <f t="shared" si="431"/>
        <v>5552.6075000000001</v>
      </c>
      <c r="F907" s="167">
        <f t="shared" si="431"/>
        <v>5063.2862500000001</v>
      </c>
      <c r="G907" s="167">
        <f t="shared" si="431"/>
        <v>4757.8849999999993</v>
      </c>
    </row>
    <row r="908" spans="1:7" hidden="1" x14ac:dyDescent="0.15">
      <c r="A908" s="25">
        <v>78</v>
      </c>
      <c r="B908" s="28"/>
      <c r="C908" s="167">
        <f t="shared" ref="C908:G908" si="432">+C349*$M$4</f>
        <v>6755.6637499999997</v>
      </c>
      <c r="D908" s="167">
        <f t="shared" si="432"/>
        <v>6618.5074999999997</v>
      </c>
      <c r="E908" s="167">
        <f t="shared" si="432"/>
        <v>6238.65</v>
      </c>
      <c r="F908" s="167">
        <f t="shared" si="432"/>
        <v>5687.4124999999995</v>
      </c>
      <c r="G908" s="167">
        <f t="shared" si="432"/>
        <v>5345.9587499999998</v>
      </c>
    </row>
    <row r="909" spans="1:7" hidden="1" x14ac:dyDescent="0.15">
      <c r="A909" s="25">
        <v>79</v>
      </c>
      <c r="B909" s="28"/>
      <c r="C909" s="167">
        <f t="shared" ref="C909:G909" si="433">+C350*$M$4</f>
        <v>7590.0962499999996</v>
      </c>
      <c r="D909" s="167">
        <f t="shared" si="433"/>
        <v>7437.5262499999999</v>
      </c>
      <c r="E909" s="167">
        <f t="shared" si="433"/>
        <v>7010.1212499999992</v>
      </c>
      <c r="F909" s="167">
        <f t="shared" si="433"/>
        <v>6391.4812499999998</v>
      </c>
      <c r="G909" s="167">
        <f t="shared" si="433"/>
        <v>6006.3987499999994</v>
      </c>
    </row>
    <row r="910" spans="1:7" hidden="1" x14ac:dyDescent="0.15">
      <c r="A910" s="25">
        <v>80</v>
      </c>
      <c r="B910" s="28" t="s">
        <v>3</v>
      </c>
      <c r="C910" s="167">
        <f t="shared" ref="C910:G910" si="434">+C351*$M$4</f>
        <v>8589.1162499999991</v>
      </c>
      <c r="D910" s="167">
        <f t="shared" si="434"/>
        <v>8415.6462499999998</v>
      </c>
      <c r="E910" s="167">
        <f t="shared" si="434"/>
        <v>7931.2887499999997</v>
      </c>
      <c r="F910" s="167">
        <f t="shared" si="434"/>
        <v>7232.9674999999997</v>
      </c>
      <c r="G910" s="167">
        <f t="shared" si="434"/>
        <v>6796.4187499999998</v>
      </c>
    </row>
    <row r="911" spans="1:7" hidden="1" x14ac:dyDescent="0.15">
      <c r="A911" s="25">
        <v>1</v>
      </c>
      <c r="B911" s="28" t="s">
        <v>4</v>
      </c>
      <c r="C911" s="167">
        <f t="shared" ref="C911:G911" si="435">+C352*$M$4</f>
        <v>253.67374999999998</v>
      </c>
      <c r="D911" s="167">
        <f t="shared" si="435"/>
        <v>249.23249999999999</v>
      </c>
      <c r="E911" s="167">
        <f t="shared" si="435"/>
        <v>234.07999999999998</v>
      </c>
      <c r="F911" s="167">
        <f t="shared" si="435"/>
        <v>213.70249999999999</v>
      </c>
      <c r="G911" s="167">
        <f t="shared" si="435"/>
        <v>127.22874999999999</v>
      </c>
    </row>
    <row r="912" spans="1:7" hidden="1" x14ac:dyDescent="0.15">
      <c r="A912" s="25">
        <v>2</v>
      </c>
      <c r="B912" s="28" t="s">
        <v>1</v>
      </c>
      <c r="C912" s="167">
        <f t="shared" ref="C912:G912" si="436">+C353*$M$4</f>
        <v>427.40499999999997</v>
      </c>
      <c r="D912" s="167">
        <f t="shared" si="436"/>
        <v>419.5675</v>
      </c>
      <c r="E912" s="167">
        <f t="shared" si="436"/>
        <v>395.01</v>
      </c>
      <c r="F912" s="167">
        <f t="shared" si="436"/>
        <v>360.52499999999998</v>
      </c>
      <c r="G912" s="167">
        <f t="shared" si="436"/>
        <v>187.57749999999999</v>
      </c>
    </row>
    <row r="913" spans="1:9" ht="14" hidden="1" thickBot="1" x14ac:dyDescent="0.2">
      <c r="A913" s="29">
        <v>3</v>
      </c>
      <c r="B913" s="30" t="s">
        <v>5</v>
      </c>
      <c r="C913" s="167">
        <f t="shared" ref="C913:G913" si="437">+C354*$M$4</f>
        <v>628.30624999999998</v>
      </c>
      <c r="D913" s="167">
        <f t="shared" si="437"/>
        <v>615.505</v>
      </c>
      <c r="E913" s="167">
        <f t="shared" si="437"/>
        <v>579.45249999999999</v>
      </c>
      <c r="F913" s="167">
        <f t="shared" si="437"/>
        <v>529.03125</v>
      </c>
      <c r="G913" s="167">
        <f t="shared" si="437"/>
        <v>270.65499999999997</v>
      </c>
    </row>
    <row r="915" spans="1:9" ht="14" hidden="1" thickBot="1" x14ac:dyDescent="0.2"/>
    <row r="916" spans="1:9" ht="18" hidden="1" x14ac:dyDescent="0.2">
      <c r="A916" s="443" t="s">
        <v>187</v>
      </c>
      <c r="B916" s="444"/>
      <c r="C916" s="444"/>
      <c r="D916" s="444"/>
      <c r="E916" s="444"/>
      <c r="F916" s="444"/>
      <c r="G916" s="445"/>
    </row>
    <row r="917" spans="1:9" ht="18" hidden="1" x14ac:dyDescent="0.2">
      <c r="A917" s="437" t="s">
        <v>12</v>
      </c>
      <c r="B917" s="438"/>
      <c r="C917" s="438"/>
      <c r="D917" s="438"/>
      <c r="E917" s="438"/>
      <c r="F917" s="438"/>
      <c r="G917" s="439"/>
    </row>
    <row r="918" spans="1:9" hidden="1" x14ac:dyDescent="0.15">
      <c r="A918" s="440" t="s">
        <v>0</v>
      </c>
      <c r="B918" s="441"/>
      <c r="C918" s="441"/>
      <c r="D918" s="441"/>
      <c r="E918" s="441"/>
      <c r="F918" s="441"/>
      <c r="G918" s="442"/>
    </row>
    <row r="919" spans="1:9" hidden="1" x14ac:dyDescent="0.15">
      <c r="A919" s="25" t="s">
        <v>2</v>
      </c>
      <c r="B919" s="26" t="s">
        <v>2</v>
      </c>
      <c r="C919" s="198" t="s">
        <v>47</v>
      </c>
      <c r="D919" s="198" t="s">
        <v>48</v>
      </c>
      <c r="E919" s="198" t="s">
        <v>49</v>
      </c>
      <c r="F919" s="198" t="s">
        <v>50</v>
      </c>
      <c r="G919" s="199" t="s">
        <v>51</v>
      </c>
      <c r="H919" s="218" t="s">
        <v>50</v>
      </c>
      <c r="I919" s="218" t="s">
        <v>51</v>
      </c>
    </row>
    <row r="920" spans="1:9" ht="14" hidden="1" x14ac:dyDescent="0.15">
      <c r="A920" s="25">
        <v>18</v>
      </c>
      <c r="B920" s="28"/>
      <c r="C920" s="246">
        <f>IF('INGRESO DE DATOS'!$G$21="Guayaquil/Santa Elena",'Tablas Guayaquil'!C920,'Tablas Resto de Ecuador'!C920)</f>
        <v>2365</v>
      </c>
      <c r="D920" s="246">
        <f>IF('INGRESO DE DATOS'!$G$21="Guayaquil/Santa Elena",'Tablas Guayaquil'!D920,'Tablas Resto de Ecuador'!D920)</f>
        <v>2059</v>
      </c>
      <c r="E920" s="246">
        <f>IF('INGRESO DE DATOS'!$G$21="Guayaquil/Santa Elena",'Tablas Guayaquil'!E920,'Tablas Resto de Ecuador'!E920)</f>
        <v>1766</v>
      </c>
      <c r="F920" s="246">
        <f>IF('INGRESO DE DATOS'!$G$21="Guayaquil/Santa Elena",'Tablas Guayaquil'!F920,'Tablas Resto de Ecuador'!F920)</f>
        <v>1231</v>
      </c>
      <c r="G920" s="246">
        <f>IF('INGRESO DE DATOS'!$G$21="Guayaquil/Santa Elena",'Tablas Guayaquil'!G920,'Tablas Resto de Ecuador'!G920)</f>
        <v>677</v>
      </c>
      <c r="H920" s="246">
        <f>IF('INGRESO DE DATOS'!$G$21="Guayaquil/Santa Elena",'Tablas Guayaquil'!H920,'Tablas Resto de Ecuador'!H920)</f>
        <v>404</v>
      </c>
      <c r="I920" s="246">
        <f>IF('INGRESO DE DATOS'!$G$21="Guayaquil/Santa Elena",'Tablas Guayaquil'!I920,'Tablas Resto de Ecuador'!I920)</f>
        <v>237</v>
      </c>
    </row>
    <row r="921" spans="1:9" ht="14" hidden="1" x14ac:dyDescent="0.15">
      <c r="A921" s="25">
        <v>19</v>
      </c>
      <c r="B921" s="28"/>
      <c r="C921" s="246">
        <f>IF('INGRESO DE DATOS'!$G$21="Guayaquil/Santa Elena",'Tablas Guayaquil'!C921,'Tablas Resto de Ecuador'!C921)</f>
        <v>2404</v>
      </c>
      <c r="D921" s="246">
        <f>IF('INGRESO DE DATOS'!$G$21="Guayaquil/Santa Elena",'Tablas Guayaquil'!D921,'Tablas Resto de Ecuador'!D921)</f>
        <v>2095</v>
      </c>
      <c r="E921" s="246">
        <f>IF('INGRESO DE DATOS'!$G$21="Guayaquil/Santa Elena",'Tablas Guayaquil'!E921,'Tablas Resto de Ecuador'!E921)</f>
        <v>1766</v>
      </c>
      <c r="F921" s="246">
        <f>IF('INGRESO DE DATOS'!$G$21="Guayaquil/Santa Elena",'Tablas Guayaquil'!F921,'Tablas Resto de Ecuador'!F921)</f>
        <v>1231</v>
      </c>
      <c r="G921" s="246">
        <f>IF('INGRESO DE DATOS'!$G$21="Guayaquil/Santa Elena",'Tablas Guayaquil'!G921,'Tablas Resto de Ecuador'!G921)</f>
        <v>682</v>
      </c>
      <c r="H921" s="246">
        <f>IF('INGRESO DE DATOS'!$G$21="Guayaquil/Santa Elena",'Tablas Guayaquil'!H921,'Tablas Resto de Ecuador'!H921)</f>
        <v>409</v>
      </c>
      <c r="I921" s="246">
        <f>IF('INGRESO DE DATOS'!$G$21="Guayaquil/Santa Elena",'Tablas Guayaquil'!I921,'Tablas Resto de Ecuador'!I921)</f>
        <v>241</v>
      </c>
    </row>
    <row r="922" spans="1:9" ht="14" hidden="1" x14ac:dyDescent="0.15">
      <c r="A922" s="25">
        <v>20</v>
      </c>
      <c r="B922" s="28"/>
      <c r="C922" s="246">
        <f>IF('INGRESO DE DATOS'!$G$21="Guayaquil/Santa Elena",'Tablas Guayaquil'!C922,'Tablas Resto de Ecuador'!C922)</f>
        <v>2445</v>
      </c>
      <c r="D922" s="246">
        <f>IF('INGRESO DE DATOS'!$G$21="Guayaquil/Santa Elena",'Tablas Guayaquil'!D922,'Tablas Resto de Ecuador'!D922)</f>
        <v>2128</v>
      </c>
      <c r="E922" s="246">
        <f>IF('INGRESO DE DATOS'!$G$21="Guayaquil/Santa Elena",'Tablas Guayaquil'!E922,'Tablas Resto de Ecuador'!E922)</f>
        <v>1766</v>
      </c>
      <c r="F922" s="246">
        <f>IF('INGRESO DE DATOS'!$G$21="Guayaquil/Santa Elena",'Tablas Guayaquil'!F922,'Tablas Resto de Ecuador'!F922)</f>
        <v>1234</v>
      </c>
      <c r="G922" s="246">
        <f>IF('INGRESO DE DATOS'!$G$21="Guayaquil/Santa Elena",'Tablas Guayaquil'!G922,'Tablas Resto de Ecuador'!G922)</f>
        <v>689</v>
      </c>
      <c r="H922" s="246">
        <f>IF('INGRESO DE DATOS'!$G$21="Guayaquil/Santa Elena",'Tablas Guayaquil'!H922,'Tablas Resto de Ecuador'!H922)</f>
        <v>415</v>
      </c>
      <c r="I922" s="246">
        <f>IF('INGRESO DE DATOS'!$G$21="Guayaquil/Santa Elena",'Tablas Guayaquil'!I922,'Tablas Resto de Ecuador'!I922)</f>
        <v>246</v>
      </c>
    </row>
    <row r="923" spans="1:9" ht="14" hidden="1" x14ac:dyDescent="0.15">
      <c r="A923" s="25">
        <v>21</v>
      </c>
      <c r="B923" s="28"/>
      <c r="C923" s="246">
        <f>IF('INGRESO DE DATOS'!$G$21="Guayaquil/Santa Elena",'Tablas Guayaquil'!C923,'Tablas Resto de Ecuador'!C923)</f>
        <v>2491</v>
      </c>
      <c r="D923" s="246">
        <f>IF('INGRESO DE DATOS'!$G$21="Guayaquil/Santa Elena",'Tablas Guayaquil'!D923,'Tablas Resto de Ecuador'!D923)</f>
        <v>2167</v>
      </c>
      <c r="E923" s="246">
        <f>IF('INGRESO DE DATOS'!$G$21="Guayaquil/Santa Elena",'Tablas Guayaquil'!E923,'Tablas Resto de Ecuador'!E923)</f>
        <v>1766</v>
      </c>
      <c r="F923" s="246">
        <f>IF('INGRESO DE DATOS'!$G$21="Guayaquil/Santa Elena",'Tablas Guayaquil'!F923,'Tablas Resto de Ecuador'!F923)</f>
        <v>1240</v>
      </c>
      <c r="G923" s="246">
        <f>IF('INGRESO DE DATOS'!$G$21="Guayaquil/Santa Elena",'Tablas Guayaquil'!G923,'Tablas Resto de Ecuador'!G923)</f>
        <v>697</v>
      </c>
      <c r="H923" s="246">
        <f>IF('INGRESO DE DATOS'!$G$21="Guayaquil/Santa Elena",'Tablas Guayaquil'!H923,'Tablas Resto de Ecuador'!H923)</f>
        <v>423</v>
      </c>
      <c r="I923" s="246">
        <f>IF('INGRESO DE DATOS'!$G$21="Guayaquil/Santa Elena",'Tablas Guayaquil'!I923,'Tablas Resto de Ecuador'!I923)</f>
        <v>252</v>
      </c>
    </row>
    <row r="924" spans="1:9" ht="14" hidden="1" x14ac:dyDescent="0.15">
      <c r="A924" s="25">
        <v>22</v>
      </c>
      <c r="B924" s="28"/>
      <c r="C924" s="246">
        <f>IF('INGRESO DE DATOS'!$G$21="Guayaquil/Santa Elena",'Tablas Guayaquil'!C924,'Tablas Resto de Ecuador'!C924)</f>
        <v>2533</v>
      </c>
      <c r="D924" s="246">
        <f>IF('INGRESO DE DATOS'!$G$21="Guayaquil/Santa Elena",'Tablas Guayaquil'!D924,'Tablas Resto de Ecuador'!D924)</f>
        <v>2202</v>
      </c>
      <c r="E924" s="246">
        <f>IF('INGRESO DE DATOS'!$G$21="Guayaquil/Santa Elena",'Tablas Guayaquil'!E924,'Tablas Resto de Ecuador'!E924)</f>
        <v>1770</v>
      </c>
      <c r="F924" s="246">
        <f>IF('INGRESO DE DATOS'!$G$21="Guayaquil/Santa Elena",'Tablas Guayaquil'!F924,'Tablas Resto de Ecuador'!F924)</f>
        <v>1249</v>
      </c>
      <c r="G924" s="246">
        <f>IF('INGRESO DE DATOS'!$G$21="Guayaquil/Santa Elena",'Tablas Guayaquil'!G924,'Tablas Resto de Ecuador'!G924)</f>
        <v>707</v>
      </c>
      <c r="H924" s="246">
        <f>IF('INGRESO DE DATOS'!$G$21="Guayaquil/Santa Elena",'Tablas Guayaquil'!H924,'Tablas Resto de Ecuador'!H924)</f>
        <v>431</v>
      </c>
      <c r="I924" s="246">
        <f>IF('INGRESO DE DATOS'!$G$21="Guayaquil/Santa Elena",'Tablas Guayaquil'!I924,'Tablas Resto de Ecuador'!I924)</f>
        <v>259</v>
      </c>
    </row>
    <row r="925" spans="1:9" ht="14" hidden="1" x14ac:dyDescent="0.15">
      <c r="A925" s="25">
        <v>23</v>
      </c>
      <c r="B925" s="28"/>
      <c r="C925" s="246">
        <f>IF('INGRESO DE DATOS'!$G$21="Guayaquil/Santa Elena",'Tablas Guayaquil'!C925,'Tablas Resto de Ecuador'!C925)</f>
        <v>2574</v>
      </c>
      <c r="D925" s="246">
        <f>IF('INGRESO DE DATOS'!$G$21="Guayaquil/Santa Elena",'Tablas Guayaquil'!D925,'Tablas Resto de Ecuador'!D925)</f>
        <v>2237</v>
      </c>
      <c r="E925" s="246">
        <f>IF('INGRESO DE DATOS'!$G$21="Guayaquil/Santa Elena",'Tablas Guayaquil'!E925,'Tablas Resto de Ecuador'!E925)</f>
        <v>1780</v>
      </c>
      <c r="F925" s="246">
        <f>IF('INGRESO DE DATOS'!$G$21="Guayaquil/Santa Elena",'Tablas Guayaquil'!F925,'Tablas Resto de Ecuador'!F925)</f>
        <v>1261</v>
      </c>
      <c r="G925" s="246">
        <f>IF('INGRESO DE DATOS'!$G$21="Guayaquil/Santa Elena",'Tablas Guayaquil'!G925,'Tablas Resto de Ecuador'!G925)</f>
        <v>718</v>
      </c>
      <c r="H925" s="246">
        <f>IF('INGRESO DE DATOS'!$G$21="Guayaquil/Santa Elena",'Tablas Guayaquil'!H925,'Tablas Resto de Ecuador'!H925)</f>
        <v>440</v>
      </c>
      <c r="I925" s="246">
        <f>IF('INGRESO DE DATOS'!$G$21="Guayaquil/Santa Elena",'Tablas Guayaquil'!I925,'Tablas Resto de Ecuador'!I925)</f>
        <v>266</v>
      </c>
    </row>
    <row r="926" spans="1:9" ht="14" hidden="1" x14ac:dyDescent="0.15">
      <c r="A926" s="25">
        <v>24</v>
      </c>
      <c r="B926" s="28"/>
      <c r="C926" s="246">
        <f>IF('INGRESO DE DATOS'!$G$21="Guayaquil/Santa Elena",'Tablas Guayaquil'!C926,'Tablas Resto de Ecuador'!C926)</f>
        <v>2617</v>
      </c>
      <c r="D926" s="246">
        <f>IF('INGRESO DE DATOS'!$G$21="Guayaquil/Santa Elena",'Tablas Guayaquil'!D926,'Tablas Resto de Ecuador'!D926)</f>
        <v>2274</v>
      </c>
      <c r="E926" s="246">
        <f>IF('INGRESO DE DATOS'!$G$21="Guayaquil/Santa Elena",'Tablas Guayaquil'!E926,'Tablas Resto de Ecuador'!E926)</f>
        <v>1793</v>
      </c>
      <c r="F926" s="246">
        <f>IF('INGRESO DE DATOS'!$G$21="Guayaquil/Santa Elena",'Tablas Guayaquil'!F926,'Tablas Resto de Ecuador'!F926)</f>
        <v>1276</v>
      </c>
      <c r="G926" s="246">
        <f>IF('INGRESO DE DATOS'!$G$21="Guayaquil/Santa Elena",'Tablas Guayaquil'!G926,'Tablas Resto de Ecuador'!G926)</f>
        <v>731</v>
      </c>
      <c r="H926" s="246">
        <f>IF('INGRESO DE DATOS'!$G$21="Guayaquil/Santa Elena",'Tablas Guayaquil'!H926,'Tablas Resto de Ecuador'!H926)</f>
        <v>451</v>
      </c>
      <c r="I926" s="246">
        <f>IF('INGRESO DE DATOS'!$G$21="Guayaquil/Santa Elena",'Tablas Guayaquil'!I926,'Tablas Resto de Ecuador'!I926)</f>
        <v>275</v>
      </c>
    </row>
    <row r="927" spans="1:9" ht="14" hidden="1" x14ac:dyDescent="0.15">
      <c r="A927" s="25">
        <v>25</v>
      </c>
      <c r="B927" s="28"/>
      <c r="C927" s="246">
        <f>IF('INGRESO DE DATOS'!$G$21="Guayaquil/Santa Elena",'Tablas Guayaquil'!C927,'Tablas Resto de Ecuador'!C927)</f>
        <v>2657</v>
      </c>
      <c r="D927" s="246">
        <f>IF('INGRESO DE DATOS'!$G$21="Guayaquil/Santa Elena",'Tablas Guayaquil'!D927,'Tablas Resto de Ecuador'!D927)</f>
        <v>2313</v>
      </c>
      <c r="E927" s="246">
        <f>IF('INGRESO DE DATOS'!$G$21="Guayaquil/Santa Elena",'Tablas Guayaquil'!E927,'Tablas Resto de Ecuador'!E927)</f>
        <v>1811</v>
      </c>
      <c r="F927" s="246">
        <f>IF('INGRESO DE DATOS'!$G$21="Guayaquil/Santa Elena",'Tablas Guayaquil'!F927,'Tablas Resto de Ecuador'!F927)</f>
        <v>1293</v>
      </c>
      <c r="G927" s="246">
        <f>IF('INGRESO DE DATOS'!$G$21="Guayaquil/Santa Elena",'Tablas Guayaquil'!G927,'Tablas Resto de Ecuador'!G927)</f>
        <v>745</v>
      </c>
      <c r="H927" s="246">
        <f>IF('INGRESO DE DATOS'!$G$21="Guayaquil/Santa Elena",'Tablas Guayaquil'!H927,'Tablas Resto de Ecuador'!H927)</f>
        <v>462</v>
      </c>
      <c r="I927" s="246">
        <f>IF('INGRESO DE DATOS'!$G$21="Guayaquil/Santa Elena",'Tablas Guayaquil'!I927,'Tablas Resto de Ecuador'!I927)</f>
        <v>283</v>
      </c>
    </row>
    <row r="928" spans="1:9" ht="14" hidden="1" x14ac:dyDescent="0.15">
      <c r="A928" s="25">
        <v>26</v>
      </c>
      <c r="B928" s="28"/>
      <c r="C928" s="246">
        <f>IF('INGRESO DE DATOS'!$G$21="Guayaquil/Santa Elena",'Tablas Guayaquil'!C928,'Tablas Resto de Ecuador'!C928)</f>
        <v>2700</v>
      </c>
      <c r="D928" s="246">
        <f>IF('INGRESO DE DATOS'!$G$21="Guayaquil/Santa Elena",'Tablas Guayaquil'!D928,'Tablas Resto de Ecuador'!D928)</f>
        <v>2348</v>
      </c>
      <c r="E928" s="246">
        <f>IF('INGRESO DE DATOS'!$G$21="Guayaquil/Santa Elena",'Tablas Guayaquil'!E928,'Tablas Resto de Ecuador'!E928)</f>
        <v>1834</v>
      </c>
      <c r="F928" s="246">
        <f>IF('INGRESO DE DATOS'!$G$21="Guayaquil/Santa Elena",'Tablas Guayaquil'!F928,'Tablas Resto de Ecuador'!F928)</f>
        <v>1315</v>
      </c>
      <c r="G928" s="246">
        <f>IF('INGRESO DE DATOS'!$G$21="Guayaquil/Santa Elena",'Tablas Guayaquil'!G928,'Tablas Resto de Ecuador'!G928)</f>
        <v>763</v>
      </c>
      <c r="H928" s="246">
        <f>IF('INGRESO DE DATOS'!$G$21="Guayaquil/Santa Elena",'Tablas Guayaquil'!H928,'Tablas Resto de Ecuador'!H928)</f>
        <v>475</v>
      </c>
      <c r="I928" s="246">
        <f>IF('INGRESO DE DATOS'!$G$21="Guayaquil/Santa Elena",'Tablas Guayaquil'!I928,'Tablas Resto de Ecuador'!I928)</f>
        <v>292</v>
      </c>
    </row>
    <row r="929" spans="1:9" ht="14" hidden="1" x14ac:dyDescent="0.15">
      <c r="A929" s="25">
        <v>27</v>
      </c>
      <c r="B929" s="28"/>
      <c r="C929" s="246">
        <f>IF('INGRESO DE DATOS'!$G$21="Guayaquil/Santa Elena",'Tablas Guayaquil'!C929,'Tablas Resto de Ecuador'!C929)</f>
        <v>2741</v>
      </c>
      <c r="D929" s="246">
        <f>IF('INGRESO DE DATOS'!$G$21="Guayaquil/Santa Elena",'Tablas Guayaquil'!D929,'Tablas Resto de Ecuador'!D929)</f>
        <v>2383</v>
      </c>
      <c r="E929" s="246">
        <f>IF('INGRESO DE DATOS'!$G$21="Guayaquil/Santa Elena",'Tablas Guayaquil'!E929,'Tablas Resto de Ecuador'!E929)</f>
        <v>1861</v>
      </c>
      <c r="F929" s="246">
        <f>IF('INGRESO DE DATOS'!$G$21="Guayaquil/Santa Elena",'Tablas Guayaquil'!F929,'Tablas Resto de Ecuador'!F929)</f>
        <v>1340</v>
      </c>
      <c r="G929" s="246">
        <f>IF('INGRESO DE DATOS'!$G$21="Guayaquil/Santa Elena",'Tablas Guayaquil'!G929,'Tablas Resto de Ecuador'!G929)</f>
        <v>781</v>
      </c>
      <c r="H929" s="246">
        <f>IF('INGRESO DE DATOS'!$G$21="Guayaquil/Santa Elena",'Tablas Guayaquil'!H929,'Tablas Resto de Ecuador'!H929)</f>
        <v>490</v>
      </c>
      <c r="I929" s="246">
        <f>IF('INGRESO DE DATOS'!$G$21="Guayaquil/Santa Elena",'Tablas Guayaquil'!I929,'Tablas Resto de Ecuador'!I929)</f>
        <v>304</v>
      </c>
    </row>
    <row r="930" spans="1:9" ht="14" hidden="1" x14ac:dyDescent="0.15">
      <c r="A930" s="25">
        <v>28</v>
      </c>
      <c r="B930" s="28"/>
      <c r="C930" s="246">
        <f>IF('INGRESO DE DATOS'!$G$21="Guayaquil/Santa Elena",'Tablas Guayaquil'!C930,'Tablas Resto de Ecuador'!C930)</f>
        <v>2793</v>
      </c>
      <c r="D930" s="246">
        <f>IF('INGRESO DE DATOS'!$G$21="Guayaquil/Santa Elena",'Tablas Guayaquil'!D930,'Tablas Resto de Ecuador'!D930)</f>
        <v>2425</v>
      </c>
      <c r="E930" s="246">
        <f>IF('INGRESO DE DATOS'!$G$21="Guayaquil/Santa Elena",'Tablas Guayaquil'!E930,'Tablas Resto de Ecuador'!E930)</f>
        <v>1893</v>
      </c>
      <c r="F930" s="246">
        <f>IF('INGRESO DE DATOS'!$G$21="Guayaquil/Santa Elena",'Tablas Guayaquil'!F930,'Tablas Resto de Ecuador'!F930)</f>
        <v>1369</v>
      </c>
      <c r="G930" s="246">
        <f>IF('INGRESO DE DATOS'!$G$21="Guayaquil/Santa Elena",'Tablas Guayaquil'!G930,'Tablas Resto de Ecuador'!G930)</f>
        <v>802</v>
      </c>
      <c r="H930" s="246">
        <f>IF('INGRESO DE DATOS'!$G$21="Guayaquil/Santa Elena",'Tablas Guayaquil'!H930,'Tablas Resto de Ecuador'!H930)</f>
        <v>506</v>
      </c>
      <c r="I930" s="246">
        <f>IF('INGRESO DE DATOS'!$G$21="Guayaquil/Santa Elena",'Tablas Guayaquil'!I930,'Tablas Resto de Ecuador'!I930)</f>
        <v>315</v>
      </c>
    </row>
    <row r="931" spans="1:9" ht="14" hidden="1" x14ac:dyDescent="0.15">
      <c r="A931" s="25">
        <v>29</v>
      </c>
      <c r="B931" s="28"/>
      <c r="C931" s="246">
        <f>IF('INGRESO DE DATOS'!$G$21="Guayaquil/Santa Elena",'Tablas Guayaquil'!C931,'Tablas Resto de Ecuador'!C931)</f>
        <v>2841</v>
      </c>
      <c r="D931" s="246">
        <f>IF('INGRESO DE DATOS'!$G$21="Guayaquil/Santa Elena",'Tablas Guayaquil'!D931,'Tablas Resto de Ecuador'!D931)</f>
        <v>2473</v>
      </c>
      <c r="E931" s="246">
        <f>IF('INGRESO DE DATOS'!$G$21="Guayaquil/Santa Elena",'Tablas Guayaquil'!E931,'Tablas Resto de Ecuador'!E931)</f>
        <v>1931</v>
      </c>
      <c r="F931" s="246">
        <f>IF('INGRESO DE DATOS'!$G$21="Guayaquil/Santa Elena",'Tablas Guayaquil'!F931,'Tablas Resto de Ecuador'!F931)</f>
        <v>1401</v>
      </c>
      <c r="G931" s="246">
        <f>IF('INGRESO DE DATOS'!$G$21="Guayaquil/Santa Elena",'Tablas Guayaquil'!G931,'Tablas Resto de Ecuador'!G931)</f>
        <v>827</v>
      </c>
      <c r="H931" s="246">
        <f>IF('INGRESO DE DATOS'!$G$21="Guayaquil/Santa Elena",'Tablas Guayaquil'!H931,'Tablas Resto de Ecuador'!H931)</f>
        <v>522</v>
      </c>
      <c r="I931" s="246">
        <f>IF('INGRESO DE DATOS'!$G$21="Guayaquil/Santa Elena",'Tablas Guayaquil'!I931,'Tablas Resto de Ecuador'!I931)</f>
        <v>328</v>
      </c>
    </row>
    <row r="932" spans="1:9" ht="14" hidden="1" x14ac:dyDescent="0.15">
      <c r="A932" s="25">
        <v>30</v>
      </c>
      <c r="B932" s="28"/>
      <c r="C932" s="246">
        <f>IF('INGRESO DE DATOS'!$G$21="Guayaquil/Santa Elena",'Tablas Guayaquil'!C932,'Tablas Resto de Ecuador'!C932)</f>
        <v>2890</v>
      </c>
      <c r="D932" s="246">
        <f>IF('INGRESO DE DATOS'!$G$21="Guayaquil/Santa Elena",'Tablas Guayaquil'!D932,'Tablas Resto de Ecuador'!D932)</f>
        <v>2516</v>
      </c>
      <c r="E932" s="246">
        <f>IF('INGRESO DE DATOS'!$G$21="Guayaquil/Santa Elena",'Tablas Guayaquil'!E932,'Tablas Resto de Ecuador'!E932)</f>
        <v>1975</v>
      </c>
      <c r="F932" s="246">
        <f>IF('INGRESO DE DATOS'!$G$21="Guayaquil/Santa Elena",'Tablas Guayaquil'!F932,'Tablas Resto de Ecuador'!F932)</f>
        <v>1437</v>
      </c>
      <c r="G932" s="246">
        <f>IF('INGRESO DE DATOS'!$G$21="Guayaquil/Santa Elena",'Tablas Guayaquil'!G932,'Tablas Resto de Ecuador'!G932)</f>
        <v>852</v>
      </c>
      <c r="H932" s="246">
        <f>IF('INGRESO DE DATOS'!$G$21="Guayaquil/Santa Elena",'Tablas Guayaquil'!H932,'Tablas Resto de Ecuador'!H932)</f>
        <v>542</v>
      </c>
      <c r="I932" s="246">
        <f>IF('INGRESO DE DATOS'!$G$21="Guayaquil/Santa Elena",'Tablas Guayaquil'!I932,'Tablas Resto de Ecuador'!I932)</f>
        <v>342</v>
      </c>
    </row>
    <row r="933" spans="1:9" ht="14" hidden="1" x14ac:dyDescent="0.15">
      <c r="A933" s="25">
        <v>31</v>
      </c>
      <c r="B933" s="28"/>
      <c r="C933" s="246">
        <f>IF('INGRESO DE DATOS'!$G$21="Guayaquil/Santa Elena",'Tablas Guayaquil'!C933,'Tablas Resto de Ecuador'!C933)</f>
        <v>2939</v>
      </c>
      <c r="D933" s="246">
        <f>IF('INGRESO DE DATOS'!$G$21="Guayaquil/Santa Elena",'Tablas Guayaquil'!D933,'Tablas Resto de Ecuador'!D933)</f>
        <v>2558</v>
      </c>
      <c r="E933" s="246">
        <f>IF('INGRESO DE DATOS'!$G$21="Guayaquil/Santa Elena",'Tablas Guayaquil'!E933,'Tablas Resto de Ecuador'!E933)</f>
        <v>2023</v>
      </c>
      <c r="F933" s="246">
        <f>IF('INGRESO DE DATOS'!$G$21="Guayaquil/Santa Elena",'Tablas Guayaquil'!F933,'Tablas Resto de Ecuador'!F933)</f>
        <v>1478</v>
      </c>
      <c r="G933" s="246">
        <f>IF('INGRESO DE DATOS'!$G$21="Guayaquil/Santa Elena",'Tablas Guayaquil'!G933,'Tablas Resto de Ecuador'!G933)</f>
        <v>880</v>
      </c>
      <c r="H933" s="246">
        <f>IF('INGRESO DE DATOS'!$G$21="Guayaquil/Santa Elena",'Tablas Guayaquil'!H933,'Tablas Resto de Ecuador'!H933)</f>
        <v>563</v>
      </c>
      <c r="I933" s="246">
        <f>IF('INGRESO DE DATOS'!$G$21="Guayaquil/Santa Elena",'Tablas Guayaquil'!I933,'Tablas Resto de Ecuador'!I933)</f>
        <v>357</v>
      </c>
    </row>
    <row r="934" spans="1:9" ht="14" hidden="1" x14ac:dyDescent="0.15">
      <c r="A934" s="25">
        <v>32</v>
      </c>
      <c r="B934" s="28"/>
      <c r="C934" s="246">
        <f>IF('INGRESO DE DATOS'!$G$21="Guayaquil/Santa Elena",'Tablas Guayaquil'!C934,'Tablas Resto de Ecuador'!C934)</f>
        <v>2990</v>
      </c>
      <c r="D934" s="246">
        <f>IF('INGRESO DE DATOS'!$G$21="Guayaquil/Santa Elena",'Tablas Guayaquil'!D934,'Tablas Resto de Ecuador'!D934)</f>
        <v>2597</v>
      </c>
      <c r="E934" s="246">
        <f>IF('INGRESO DE DATOS'!$G$21="Guayaquil/Santa Elena",'Tablas Guayaquil'!E934,'Tablas Resto de Ecuador'!E934)</f>
        <v>2077</v>
      </c>
      <c r="F934" s="246">
        <f>IF('INGRESO DE DATOS'!$G$21="Guayaquil/Santa Elena",'Tablas Guayaquil'!F934,'Tablas Resto de Ecuador'!F934)</f>
        <v>1523</v>
      </c>
      <c r="G934" s="246">
        <f>IF('INGRESO DE DATOS'!$G$21="Guayaquil/Santa Elena",'Tablas Guayaquil'!G934,'Tablas Resto de Ecuador'!G934)</f>
        <v>912</v>
      </c>
      <c r="H934" s="246">
        <f>IF('INGRESO DE DATOS'!$G$21="Guayaquil/Santa Elena",'Tablas Guayaquil'!H934,'Tablas Resto de Ecuador'!H934)</f>
        <v>585</v>
      </c>
      <c r="I934" s="246">
        <f>IF('INGRESO DE DATOS'!$G$21="Guayaquil/Santa Elena",'Tablas Guayaquil'!I934,'Tablas Resto de Ecuador'!I934)</f>
        <v>374</v>
      </c>
    </row>
    <row r="935" spans="1:9" ht="14" hidden="1" x14ac:dyDescent="0.15">
      <c r="A935" s="25">
        <v>33</v>
      </c>
      <c r="B935" s="28"/>
      <c r="C935" s="246">
        <f>IF('INGRESO DE DATOS'!$G$21="Guayaquil/Santa Elena",'Tablas Guayaquil'!C935,'Tablas Resto de Ecuador'!C935)</f>
        <v>3071</v>
      </c>
      <c r="D935" s="246">
        <f>IF('INGRESO DE DATOS'!$G$21="Guayaquil/Santa Elena",'Tablas Guayaquil'!D935,'Tablas Resto de Ecuador'!D935)</f>
        <v>2672</v>
      </c>
      <c r="E935" s="246">
        <f>IF('INGRESO DE DATOS'!$G$21="Guayaquil/Santa Elena",'Tablas Guayaquil'!E935,'Tablas Resto de Ecuador'!E935)</f>
        <v>2138</v>
      </c>
      <c r="F935" s="246">
        <f>IF('INGRESO DE DATOS'!$G$21="Guayaquil/Santa Elena",'Tablas Guayaquil'!F935,'Tablas Resto de Ecuador'!F935)</f>
        <v>1573</v>
      </c>
      <c r="G935" s="246">
        <f>IF('INGRESO DE DATOS'!$G$21="Guayaquil/Santa Elena",'Tablas Guayaquil'!G935,'Tablas Resto de Ecuador'!G935)</f>
        <v>946</v>
      </c>
      <c r="H935" s="246">
        <f>IF('INGRESO DE DATOS'!$G$21="Guayaquil/Santa Elena",'Tablas Guayaquil'!H935,'Tablas Resto de Ecuador'!H935)</f>
        <v>611</v>
      </c>
      <c r="I935" s="246">
        <f>IF('INGRESO DE DATOS'!$G$21="Guayaquil/Santa Elena",'Tablas Guayaquil'!I935,'Tablas Resto de Ecuador'!I935)</f>
        <v>392</v>
      </c>
    </row>
    <row r="936" spans="1:9" s="9" customFormat="1" ht="14" hidden="1" x14ac:dyDescent="0.15">
      <c r="A936" s="25">
        <v>34</v>
      </c>
      <c r="B936" s="28"/>
      <c r="C936" s="246">
        <f>IF('INGRESO DE DATOS'!$G$21="Guayaquil/Santa Elena",'Tablas Guayaquil'!C936,'Tablas Resto de Ecuador'!C936)</f>
        <v>3153</v>
      </c>
      <c r="D936" s="246">
        <f>IF('INGRESO DE DATOS'!$G$21="Guayaquil/Santa Elena",'Tablas Guayaquil'!D936,'Tablas Resto de Ecuador'!D936)</f>
        <v>2741</v>
      </c>
      <c r="E936" s="246">
        <f>IF('INGRESO DE DATOS'!$G$21="Guayaquil/Santa Elena",'Tablas Guayaquil'!E936,'Tablas Resto de Ecuador'!E936)</f>
        <v>2206</v>
      </c>
      <c r="F936" s="246">
        <f>IF('INGRESO DE DATOS'!$G$21="Guayaquil/Santa Elena",'Tablas Guayaquil'!F936,'Tablas Resto de Ecuador'!F936)</f>
        <v>1628</v>
      </c>
      <c r="G936" s="246">
        <f>IF('INGRESO DE DATOS'!$G$21="Guayaquil/Santa Elena",'Tablas Guayaquil'!G936,'Tablas Resto de Ecuador'!G936)</f>
        <v>985</v>
      </c>
      <c r="H936" s="246">
        <f>IF('INGRESO DE DATOS'!$G$21="Guayaquil/Santa Elena",'Tablas Guayaquil'!H936,'Tablas Resto de Ecuador'!H936)</f>
        <v>638</v>
      </c>
      <c r="I936" s="246">
        <f>IF('INGRESO DE DATOS'!$G$21="Guayaquil/Santa Elena",'Tablas Guayaquil'!I936,'Tablas Resto de Ecuador'!I936)</f>
        <v>412</v>
      </c>
    </row>
    <row r="937" spans="1:9" ht="14" hidden="1" x14ac:dyDescent="0.15">
      <c r="A937" s="25">
        <v>35</v>
      </c>
      <c r="B937" s="28"/>
      <c r="C937" s="246">
        <f>IF('INGRESO DE DATOS'!$G$21="Guayaquil/Santa Elena",'Tablas Guayaquil'!C937,'Tablas Resto de Ecuador'!C937)</f>
        <v>3234</v>
      </c>
      <c r="D937" s="246">
        <f>IF('INGRESO DE DATOS'!$G$21="Guayaquil/Santa Elena",'Tablas Guayaquil'!D937,'Tablas Resto de Ecuador'!D937)</f>
        <v>2812</v>
      </c>
      <c r="E937" s="246">
        <f>IF('INGRESO DE DATOS'!$G$21="Guayaquil/Santa Elena",'Tablas Guayaquil'!E937,'Tablas Resto de Ecuador'!E937)</f>
        <v>2280</v>
      </c>
      <c r="F937" s="246">
        <f>IF('INGRESO DE DATOS'!$G$21="Guayaquil/Santa Elena",'Tablas Guayaquil'!F937,'Tablas Resto de Ecuador'!F937)</f>
        <v>1688</v>
      </c>
      <c r="G937" s="246">
        <f>IF('INGRESO DE DATOS'!$G$21="Guayaquil/Santa Elena",'Tablas Guayaquil'!G937,'Tablas Resto de Ecuador'!G937)</f>
        <v>1026</v>
      </c>
      <c r="H937" s="246">
        <f>IF('INGRESO DE DATOS'!$G$21="Guayaquil/Santa Elena",'Tablas Guayaquil'!H937,'Tablas Resto de Ecuador'!H937)</f>
        <v>667</v>
      </c>
      <c r="I937" s="246">
        <f>IF('INGRESO DE DATOS'!$G$21="Guayaquil/Santa Elena",'Tablas Guayaquil'!I937,'Tablas Resto de Ecuador'!I937)</f>
        <v>433</v>
      </c>
    </row>
    <row r="938" spans="1:9" ht="14" hidden="1" x14ac:dyDescent="0.15">
      <c r="A938" s="25">
        <v>36</v>
      </c>
      <c r="B938" s="28"/>
      <c r="C938" s="246">
        <f>IF('INGRESO DE DATOS'!$G$21="Guayaquil/Santa Elena",'Tablas Guayaquil'!C938,'Tablas Resto de Ecuador'!C938)</f>
        <v>3315</v>
      </c>
      <c r="D938" s="246">
        <f>IF('INGRESO DE DATOS'!$G$21="Guayaquil/Santa Elena",'Tablas Guayaquil'!D938,'Tablas Resto de Ecuador'!D938)</f>
        <v>2884</v>
      </c>
      <c r="E938" s="246">
        <f>IF('INGRESO DE DATOS'!$G$21="Guayaquil/Santa Elena",'Tablas Guayaquil'!E938,'Tablas Resto de Ecuador'!E938)</f>
        <v>2361</v>
      </c>
      <c r="F938" s="246">
        <f>IF('INGRESO DE DATOS'!$G$21="Guayaquil/Santa Elena",'Tablas Guayaquil'!F938,'Tablas Resto de Ecuador'!F938)</f>
        <v>1753</v>
      </c>
      <c r="G938" s="246">
        <f>IF('INGRESO DE DATOS'!$G$21="Guayaquil/Santa Elena",'Tablas Guayaquil'!G938,'Tablas Resto de Ecuador'!G938)</f>
        <v>1071</v>
      </c>
      <c r="H938" s="246">
        <f>IF('INGRESO DE DATOS'!$G$21="Guayaquil/Santa Elena",'Tablas Guayaquil'!H938,'Tablas Resto de Ecuador'!H938)</f>
        <v>700</v>
      </c>
      <c r="I938" s="246">
        <f>IF('INGRESO DE DATOS'!$G$21="Guayaquil/Santa Elena",'Tablas Guayaquil'!I938,'Tablas Resto de Ecuador'!I938)</f>
        <v>457</v>
      </c>
    </row>
    <row r="939" spans="1:9" ht="14" hidden="1" x14ac:dyDescent="0.15">
      <c r="A939" s="25">
        <v>37</v>
      </c>
      <c r="B939" s="28"/>
      <c r="C939" s="246">
        <f>IF('INGRESO DE DATOS'!$G$21="Guayaquil/Santa Elena",'Tablas Guayaquil'!C939,'Tablas Resto de Ecuador'!C939)</f>
        <v>3399</v>
      </c>
      <c r="D939" s="246">
        <f>IF('INGRESO DE DATOS'!$G$21="Guayaquil/Santa Elena",'Tablas Guayaquil'!D939,'Tablas Resto de Ecuador'!D939)</f>
        <v>2956</v>
      </c>
      <c r="E939" s="246">
        <f>IF('INGRESO DE DATOS'!$G$21="Guayaquil/Santa Elena",'Tablas Guayaquil'!E939,'Tablas Resto de Ecuador'!E939)</f>
        <v>2450</v>
      </c>
      <c r="F939" s="246">
        <f>IF('INGRESO DE DATOS'!$G$21="Guayaquil/Santa Elena",'Tablas Guayaquil'!F939,'Tablas Resto de Ecuador'!F939)</f>
        <v>1824</v>
      </c>
      <c r="G939" s="246">
        <f>IF('INGRESO DE DATOS'!$G$21="Guayaquil/Santa Elena",'Tablas Guayaquil'!G939,'Tablas Resto de Ecuador'!G939)</f>
        <v>1120</v>
      </c>
      <c r="H939" s="246">
        <f>IF('INGRESO DE DATOS'!$G$21="Guayaquil/Santa Elena",'Tablas Guayaquil'!H939,'Tablas Resto de Ecuador'!H939)</f>
        <v>735</v>
      </c>
      <c r="I939" s="246">
        <f>IF('INGRESO DE DATOS'!$G$21="Guayaquil/Santa Elena",'Tablas Guayaquil'!I939,'Tablas Resto de Ecuador'!I939)</f>
        <v>482</v>
      </c>
    </row>
    <row r="940" spans="1:9" ht="14" hidden="1" x14ac:dyDescent="0.15">
      <c r="A940" s="25">
        <v>38</v>
      </c>
      <c r="B940" s="28"/>
      <c r="C940" s="246">
        <f>IF('INGRESO DE DATOS'!$G$21="Guayaquil/Santa Elena",'Tablas Guayaquil'!C940,'Tablas Resto de Ecuador'!C940)</f>
        <v>3483</v>
      </c>
      <c r="D940" s="246">
        <f>IF('INGRESO DE DATOS'!$G$21="Guayaquil/Santa Elena",'Tablas Guayaquil'!D940,'Tablas Resto de Ecuador'!D940)</f>
        <v>3030</v>
      </c>
      <c r="E940" s="246">
        <f>IF('INGRESO DE DATOS'!$G$21="Guayaquil/Santa Elena",'Tablas Guayaquil'!E940,'Tablas Resto de Ecuador'!E940)</f>
        <v>2548</v>
      </c>
      <c r="F940" s="246">
        <f>IF('INGRESO DE DATOS'!$G$21="Guayaquil/Santa Elena",'Tablas Guayaquil'!F940,'Tablas Resto de Ecuador'!F940)</f>
        <v>1903</v>
      </c>
      <c r="G940" s="246">
        <f>IF('INGRESO DE DATOS'!$G$21="Guayaquil/Santa Elena",'Tablas Guayaquil'!G940,'Tablas Resto de Ecuador'!G940)</f>
        <v>1173</v>
      </c>
      <c r="H940" s="246">
        <f>IF('INGRESO DE DATOS'!$G$21="Guayaquil/Santa Elena",'Tablas Guayaquil'!H940,'Tablas Resto de Ecuador'!H940)</f>
        <v>773</v>
      </c>
      <c r="I940" s="246">
        <f>IF('INGRESO DE DATOS'!$G$21="Guayaquil/Santa Elena",'Tablas Guayaquil'!I940,'Tablas Resto de Ecuador'!I940)</f>
        <v>511</v>
      </c>
    </row>
    <row r="941" spans="1:9" ht="14" hidden="1" x14ac:dyDescent="0.15">
      <c r="A941" s="25">
        <v>39</v>
      </c>
      <c r="B941" s="28"/>
      <c r="C941" s="246">
        <f>IF('INGRESO DE DATOS'!$G$21="Guayaquil/Santa Elena",'Tablas Guayaquil'!C941,'Tablas Resto de Ecuador'!C941)</f>
        <v>3567</v>
      </c>
      <c r="D941" s="246">
        <f>IF('INGRESO DE DATOS'!$G$21="Guayaquil/Santa Elena",'Tablas Guayaquil'!D941,'Tablas Resto de Ecuador'!D941)</f>
        <v>3100</v>
      </c>
      <c r="E941" s="246">
        <f>IF('INGRESO DE DATOS'!$G$21="Guayaquil/Santa Elena",'Tablas Guayaquil'!E941,'Tablas Resto de Ecuador'!E941)</f>
        <v>2654</v>
      </c>
      <c r="F941" s="246">
        <f>IF('INGRESO DE DATOS'!$G$21="Guayaquil/Santa Elena",'Tablas Guayaquil'!F941,'Tablas Resto de Ecuador'!F941)</f>
        <v>1988</v>
      </c>
      <c r="G941" s="246">
        <f>IF('INGRESO DE DATOS'!$G$21="Guayaquil/Santa Elena",'Tablas Guayaquil'!G941,'Tablas Resto de Ecuador'!G941)</f>
        <v>1231</v>
      </c>
      <c r="H941" s="246">
        <f>IF('INGRESO DE DATOS'!$G$21="Guayaquil/Santa Elena",'Tablas Guayaquil'!H941,'Tablas Resto de Ecuador'!H941)</f>
        <v>815</v>
      </c>
      <c r="I941" s="246">
        <f>IF('INGRESO DE DATOS'!$G$21="Guayaquil/Santa Elena",'Tablas Guayaquil'!I941,'Tablas Resto de Ecuador'!I941)</f>
        <v>541</v>
      </c>
    </row>
    <row r="942" spans="1:9" s="9" customFormat="1" ht="14" hidden="1" x14ac:dyDescent="0.15">
      <c r="A942" s="25">
        <v>40</v>
      </c>
      <c r="B942" s="28"/>
      <c r="C942" s="246">
        <f>IF('INGRESO DE DATOS'!$G$21="Guayaquil/Santa Elena",'Tablas Guayaquil'!C942,'Tablas Resto de Ecuador'!C942)</f>
        <v>3649</v>
      </c>
      <c r="D942" s="246">
        <f>IF('INGRESO DE DATOS'!$G$21="Guayaquil/Santa Elena",'Tablas Guayaquil'!D942,'Tablas Resto de Ecuador'!D942)</f>
        <v>3172</v>
      </c>
      <c r="E942" s="246">
        <f>IF('INGRESO DE DATOS'!$G$21="Guayaquil/Santa Elena",'Tablas Guayaquil'!E942,'Tablas Resto de Ecuador'!E942)</f>
        <v>2767</v>
      </c>
      <c r="F942" s="246">
        <f>IF('INGRESO DE DATOS'!$G$21="Guayaquil/Santa Elena",'Tablas Guayaquil'!F942,'Tablas Resto de Ecuador'!F942)</f>
        <v>2080</v>
      </c>
      <c r="G942" s="246">
        <f>IF('INGRESO DE DATOS'!$G$21="Guayaquil/Santa Elena",'Tablas Guayaquil'!G942,'Tablas Resto de Ecuador'!G942)</f>
        <v>1294</v>
      </c>
      <c r="H942" s="246">
        <f>IF('INGRESO DE DATOS'!$G$21="Guayaquil/Santa Elena",'Tablas Guayaquil'!H942,'Tablas Resto de Ecuador'!H942)</f>
        <v>860</v>
      </c>
      <c r="I942" s="246">
        <f>IF('INGRESO DE DATOS'!$G$21="Guayaquil/Santa Elena",'Tablas Guayaquil'!I942,'Tablas Resto de Ecuador'!I942)</f>
        <v>574</v>
      </c>
    </row>
    <row r="943" spans="1:9" ht="14" hidden="1" x14ac:dyDescent="0.15">
      <c r="A943" s="25">
        <v>41</v>
      </c>
      <c r="B943" s="28"/>
      <c r="C943" s="246">
        <f>IF('INGRESO DE DATOS'!$G$21="Guayaquil/Santa Elena",'Tablas Guayaquil'!C943,'Tablas Resto de Ecuador'!C943)</f>
        <v>3731</v>
      </c>
      <c r="D943" s="246">
        <f>IF('INGRESO DE DATOS'!$G$21="Guayaquil/Santa Elena",'Tablas Guayaquil'!D943,'Tablas Resto de Ecuador'!D943)</f>
        <v>3247</v>
      </c>
      <c r="E943" s="246">
        <f>IF('INGRESO DE DATOS'!$G$21="Guayaquil/Santa Elena",'Tablas Guayaquil'!E943,'Tablas Resto de Ecuador'!E943)</f>
        <v>2893</v>
      </c>
      <c r="F943" s="246">
        <f>IF('INGRESO DE DATOS'!$G$21="Guayaquil/Santa Elena",'Tablas Guayaquil'!F943,'Tablas Resto de Ecuador'!F943)</f>
        <v>2180</v>
      </c>
      <c r="G943" s="246">
        <f>IF('INGRESO DE DATOS'!$G$21="Guayaquil/Santa Elena",'Tablas Guayaquil'!G943,'Tablas Resto de Ecuador'!G943)</f>
        <v>1362</v>
      </c>
      <c r="H943" s="246">
        <f>IF('INGRESO DE DATOS'!$G$21="Guayaquil/Santa Elena",'Tablas Guayaquil'!H943,'Tablas Resto de Ecuador'!H943)</f>
        <v>909</v>
      </c>
      <c r="I943" s="246">
        <f>IF('INGRESO DE DATOS'!$G$21="Guayaquil/Santa Elena",'Tablas Guayaquil'!I943,'Tablas Resto de Ecuador'!I943)</f>
        <v>609</v>
      </c>
    </row>
    <row r="944" spans="1:9" ht="14" hidden="1" x14ac:dyDescent="0.15">
      <c r="A944" s="25">
        <v>42</v>
      </c>
      <c r="B944" s="28"/>
      <c r="C944" s="246">
        <f>IF('INGRESO DE DATOS'!$G$21="Guayaquil/Santa Elena",'Tablas Guayaquil'!C944,'Tablas Resto de Ecuador'!C944)</f>
        <v>3818</v>
      </c>
      <c r="D944" s="246">
        <f>IF('INGRESO DE DATOS'!$G$21="Guayaquil/Santa Elena",'Tablas Guayaquil'!D944,'Tablas Resto de Ecuador'!D944)</f>
        <v>3317</v>
      </c>
      <c r="E944" s="246">
        <f>IF('INGRESO DE DATOS'!$G$21="Guayaquil/Santa Elena",'Tablas Guayaquil'!E944,'Tablas Resto de Ecuador'!E944)</f>
        <v>3027</v>
      </c>
      <c r="F944" s="246">
        <f>IF('INGRESO DE DATOS'!$G$21="Guayaquil/Santa Elena",'Tablas Guayaquil'!F944,'Tablas Resto de Ecuador'!F944)</f>
        <v>2289</v>
      </c>
      <c r="G944" s="246">
        <f>IF('INGRESO DE DATOS'!$G$21="Guayaquil/Santa Elena",'Tablas Guayaquil'!G944,'Tablas Resto de Ecuador'!G944)</f>
        <v>1436</v>
      </c>
      <c r="H944" s="246">
        <f>IF('INGRESO DE DATOS'!$G$21="Guayaquil/Santa Elena",'Tablas Guayaquil'!H944,'Tablas Resto de Ecuador'!H944)</f>
        <v>962</v>
      </c>
      <c r="I944" s="246">
        <f>IF('INGRESO DE DATOS'!$G$21="Guayaquil/Santa Elena",'Tablas Guayaquil'!I944,'Tablas Resto de Ecuador'!I944)</f>
        <v>648</v>
      </c>
    </row>
    <row r="945" spans="1:9" ht="14" hidden="1" x14ac:dyDescent="0.15">
      <c r="A945" s="25">
        <v>43</v>
      </c>
      <c r="B945" s="28"/>
      <c r="C945" s="246">
        <f>IF('INGRESO DE DATOS'!$G$21="Guayaquil/Santa Elena",'Tablas Guayaquil'!C945,'Tablas Resto de Ecuador'!C945)</f>
        <v>3966</v>
      </c>
      <c r="D945" s="246">
        <f>IF('INGRESO DE DATOS'!$G$21="Guayaquil/Santa Elena",'Tablas Guayaquil'!D945,'Tablas Resto de Ecuador'!D945)</f>
        <v>3450</v>
      </c>
      <c r="E945" s="246">
        <f>IF('INGRESO DE DATOS'!$G$21="Guayaquil/Santa Elena",'Tablas Guayaquil'!E945,'Tablas Resto de Ecuador'!E945)</f>
        <v>3148</v>
      </c>
      <c r="F945" s="246">
        <f>IF('INGRESO DE DATOS'!$G$21="Guayaquil/Santa Elena",'Tablas Guayaquil'!F945,'Tablas Resto de Ecuador'!F945)</f>
        <v>2405</v>
      </c>
      <c r="G945" s="246">
        <f>IF('INGRESO DE DATOS'!$G$21="Guayaquil/Santa Elena",'Tablas Guayaquil'!G945,'Tablas Resto de Ecuador'!G945)</f>
        <v>1515</v>
      </c>
      <c r="H945" s="246">
        <f>IF('INGRESO DE DATOS'!$G$21="Guayaquil/Santa Elena",'Tablas Guayaquil'!H945,'Tablas Resto de Ecuador'!H945)</f>
        <v>1020</v>
      </c>
      <c r="I945" s="246">
        <f>IF('INGRESO DE DATOS'!$G$21="Guayaquil/Santa Elena",'Tablas Guayaquil'!I945,'Tablas Resto de Ecuador'!I945)</f>
        <v>691</v>
      </c>
    </row>
    <row r="946" spans="1:9" ht="14" hidden="1" x14ac:dyDescent="0.15">
      <c r="A946" s="25">
        <v>44</v>
      </c>
      <c r="B946" s="28"/>
      <c r="C946" s="246">
        <f>IF('INGRESO DE DATOS'!$G$21="Guayaquil/Santa Elena",'Tablas Guayaquil'!C946,'Tablas Resto de Ecuador'!C946)</f>
        <v>4119</v>
      </c>
      <c r="D946" s="246">
        <f>IF('INGRESO DE DATOS'!$G$21="Guayaquil/Santa Elena",'Tablas Guayaquil'!D946,'Tablas Resto de Ecuador'!D946)</f>
        <v>3583</v>
      </c>
      <c r="E946" s="246">
        <f>IF('INGRESO DE DATOS'!$G$21="Guayaquil/Santa Elena",'Tablas Guayaquil'!E946,'Tablas Resto de Ecuador'!E946)</f>
        <v>3268</v>
      </c>
      <c r="F946" s="246">
        <f>IF('INGRESO DE DATOS'!$G$21="Guayaquil/Santa Elena",'Tablas Guayaquil'!F946,'Tablas Resto de Ecuador'!F946)</f>
        <v>2533</v>
      </c>
      <c r="G946" s="246">
        <f>IF('INGRESO DE DATOS'!$G$21="Guayaquil/Santa Elena",'Tablas Guayaquil'!G946,'Tablas Resto de Ecuador'!G946)</f>
        <v>1602</v>
      </c>
      <c r="H946" s="246">
        <f>IF('INGRESO DE DATOS'!$G$21="Guayaquil/Santa Elena",'Tablas Guayaquil'!H946,'Tablas Resto de Ecuador'!H946)</f>
        <v>1082</v>
      </c>
      <c r="I946" s="246">
        <f>IF('INGRESO DE DATOS'!$G$21="Guayaquil/Santa Elena",'Tablas Guayaquil'!I946,'Tablas Resto de Ecuador'!I946)</f>
        <v>737</v>
      </c>
    </row>
    <row r="947" spans="1:9" ht="14" hidden="1" x14ac:dyDescent="0.15">
      <c r="A947" s="25">
        <v>45</v>
      </c>
      <c r="B947" s="28"/>
      <c r="C947" s="246">
        <f>IF('INGRESO DE DATOS'!$G$21="Guayaquil/Santa Elena",'Tablas Guayaquil'!C947,'Tablas Resto de Ecuador'!C947)</f>
        <v>4270</v>
      </c>
      <c r="D947" s="246">
        <f>IF('INGRESO DE DATOS'!$G$21="Guayaquil/Santa Elena",'Tablas Guayaquil'!D947,'Tablas Resto de Ecuador'!D947)</f>
        <v>3713</v>
      </c>
      <c r="E947" s="246">
        <f>IF('INGRESO DE DATOS'!$G$21="Guayaquil/Santa Elena",'Tablas Guayaquil'!E947,'Tablas Resto de Ecuador'!E947)</f>
        <v>3385</v>
      </c>
      <c r="F947" s="246">
        <f>IF('INGRESO DE DATOS'!$G$21="Guayaquil/Santa Elena",'Tablas Guayaquil'!F947,'Tablas Resto de Ecuador'!F947)</f>
        <v>2670</v>
      </c>
      <c r="G947" s="246">
        <f>IF('INGRESO DE DATOS'!$G$21="Guayaquil/Santa Elena",'Tablas Guayaquil'!G947,'Tablas Resto de Ecuador'!G947)</f>
        <v>1696</v>
      </c>
      <c r="H947" s="246">
        <f>IF('INGRESO DE DATOS'!$G$21="Guayaquil/Santa Elena",'Tablas Guayaquil'!H947,'Tablas Resto de Ecuador'!H947)</f>
        <v>1149</v>
      </c>
      <c r="I947" s="246">
        <f>IF('INGRESO DE DATOS'!$G$21="Guayaquil/Santa Elena",'Tablas Guayaquil'!I947,'Tablas Resto de Ecuador'!I947)</f>
        <v>787</v>
      </c>
    </row>
    <row r="948" spans="1:9" ht="14" hidden="1" x14ac:dyDescent="0.15">
      <c r="A948" s="25">
        <v>46</v>
      </c>
      <c r="B948" s="28"/>
      <c r="C948" s="246">
        <f>IF('INGRESO DE DATOS'!$G$21="Guayaquil/Santa Elena",'Tablas Guayaquil'!C948,'Tablas Resto de Ecuador'!C948)</f>
        <v>4421</v>
      </c>
      <c r="D948" s="246">
        <f>IF('INGRESO DE DATOS'!$G$21="Guayaquil/Santa Elena",'Tablas Guayaquil'!D948,'Tablas Resto de Ecuador'!D948)</f>
        <v>3845</v>
      </c>
      <c r="E948" s="246">
        <f>IF('INGRESO DE DATOS'!$G$21="Guayaquil/Santa Elena",'Tablas Guayaquil'!E948,'Tablas Resto de Ecuador'!E948)</f>
        <v>3508</v>
      </c>
      <c r="F948" s="246">
        <f>IF('INGRESO DE DATOS'!$G$21="Guayaquil/Santa Elena",'Tablas Guayaquil'!F948,'Tablas Resto de Ecuador'!F948)</f>
        <v>2817</v>
      </c>
      <c r="G948" s="246">
        <f>IF('INGRESO DE DATOS'!$G$21="Guayaquil/Santa Elena",'Tablas Guayaquil'!G948,'Tablas Resto de Ecuador'!G948)</f>
        <v>1797</v>
      </c>
      <c r="H948" s="246">
        <f>IF('INGRESO DE DATOS'!$G$21="Guayaquil/Santa Elena",'Tablas Guayaquil'!H948,'Tablas Resto de Ecuador'!H948)</f>
        <v>1223</v>
      </c>
      <c r="I948" s="246">
        <f>IF('INGRESO DE DATOS'!$G$21="Guayaquil/Santa Elena",'Tablas Guayaquil'!I948,'Tablas Resto de Ecuador'!I948)</f>
        <v>842</v>
      </c>
    </row>
    <row r="949" spans="1:9" ht="14" hidden="1" x14ac:dyDescent="0.15">
      <c r="A949" s="25">
        <v>47</v>
      </c>
      <c r="B949" s="28"/>
      <c r="C949" s="246">
        <f>IF('INGRESO DE DATOS'!$G$21="Guayaquil/Santa Elena",'Tablas Guayaquil'!C949,'Tablas Resto de Ecuador'!C949)</f>
        <v>4575</v>
      </c>
      <c r="D949" s="246">
        <f>IF('INGRESO DE DATOS'!$G$21="Guayaquil/Santa Elena",'Tablas Guayaquil'!D949,'Tablas Resto de Ecuador'!D949)</f>
        <v>3977</v>
      </c>
      <c r="E949" s="246">
        <f>IF('INGRESO DE DATOS'!$G$21="Guayaquil/Santa Elena",'Tablas Guayaquil'!E949,'Tablas Resto de Ecuador'!E949)</f>
        <v>3626</v>
      </c>
      <c r="F949" s="246">
        <f>IF('INGRESO DE DATOS'!$G$21="Guayaquil/Santa Elena",'Tablas Guayaquil'!F949,'Tablas Resto de Ecuador'!F949)</f>
        <v>2977</v>
      </c>
      <c r="G949" s="246">
        <f>IF('INGRESO DE DATOS'!$G$21="Guayaquil/Santa Elena",'Tablas Guayaquil'!G949,'Tablas Resto de Ecuador'!G949)</f>
        <v>1907</v>
      </c>
      <c r="H949" s="246">
        <f>IF('INGRESO DE DATOS'!$G$21="Guayaquil/Santa Elena",'Tablas Guayaquil'!H949,'Tablas Resto de Ecuador'!H949)</f>
        <v>1302</v>
      </c>
      <c r="I949" s="246">
        <f>IF('INGRESO DE DATOS'!$G$21="Guayaquil/Santa Elena",'Tablas Guayaquil'!I949,'Tablas Resto de Ecuador'!I949)</f>
        <v>900</v>
      </c>
    </row>
    <row r="950" spans="1:9" ht="14" hidden="1" x14ac:dyDescent="0.15">
      <c r="A950" s="25">
        <v>48</v>
      </c>
      <c r="B950" s="28"/>
      <c r="C950" s="246">
        <f>IF('INGRESO DE DATOS'!$G$21="Guayaquil/Santa Elena",'Tablas Guayaquil'!C950,'Tablas Resto de Ecuador'!C950)</f>
        <v>4737</v>
      </c>
      <c r="D950" s="246">
        <f>IF('INGRESO DE DATOS'!$G$21="Guayaquil/Santa Elena",'Tablas Guayaquil'!D950,'Tablas Resto de Ecuador'!D950)</f>
        <v>4117</v>
      </c>
      <c r="E950" s="246">
        <f>IF('INGRESO DE DATOS'!$G$21="Guayaquil/Santa Elena",'Tablas Guayaquil'!E950,'Tablas Resto de Ecuador'!E950)</f>
        <v>3753</v>
      </c>
      <c r="F950" s="246">
        <f>IF('INGRESO DE DATOS'!$G$21="Guayaquil/Santa Elena",'Tablas Guayaquil'!F950,'Tablas Resto de Ecuador'!F950)</f>
        <v>3148</v>
      </c>
      <c r="G950" s="246">
        <f>IF('INGRESO DE DATOS'!$G$21="Guayaquil/Santa Elena",'Tablas Guayaquil'!G950,'Tablas Resto de Ecuador'!G950)</f>
        <v>2026</v>
      </c>
      <c r="H950" s="246">
        <f>IF('INGRESO DE DATOS'!$G$21="Guayaquil/Santa Elena",'Tablas Guayaquil'!H950,'Tablas Resto de Ecuador'!H950)</f>
        <v>1389</v>
      </c>
      <c r="I950" s="246">
        <f>IF('INGRESO DE DATOS'!$G$21="Guayaquil/Santa Elena",'Tablas Guayaquil'!I950,'Tablas Resto de Ecuador'!I950)</f>
        <v>964</v>
      </c>
    </row>
    <row r="951" spans="1:9" ht="14" hidden="1" x14ac:dyDescent="0.15">
      <c r="A951" s="25">
        <v>49</v>
      </c>
      <c r="B951" s="28"/>
      <c r="C951" s="246">
        <f>IF('INGRESO DE DATOS'!$G$21="Guayaquil/Santa Elena",'Tablas Guayaquil'!C951,'Tablas Resto de Ecuador'!C951)</f>
        <v>4896</v>
      </c>
      <c r="D951" s="246">
        <f>IF('INGRESO DE DATOS'!$G$21="Guayaquil/Santa Elena",'Tablas Guayaquil'!D951,'Tablas Resto de Ecuador'!D951)</f>
        <v>4258</v>
      </c>
      <c r="E951" s="246">
        <f>IF('INGRESO DE DATOS'!$G$21="Guayaquil/Santa Elena",'Tablas Guayaquil'!E951,'Tablas Resto de Ecuador'!E951)</f>
        <v>3883</v>
      </c>
      <c r="F951" s="246">
        <f>IF('INGRESO DE DATOS'!$G$21="Guayaquil/Santa Elena",'Tablas Guayaquil'!F951,'Tablas Resto de Ecuador'!F951)</f>
        <v>3334</v>
      </c>
      <c r="G951" s="246">
        <f>IF('INGRESO DE DATOS'!$G$21="Guayaquil/Santa Elena",'Tablas Guayaquil'!G951,'Tablas Resto de Ecuador'!G951)</f>
        <v>2154</v>
      </c>
      <c r="H951" s="246">
        <f>IF('INGRESO DE DATOS'!$G$21="Guayaquil/Santa Elena",'Tablas Guayaquil'!H951,'Tablas Resto de Ecuador'!H951)</f>
        <v>1482</v>
      </c>
      <c r="I951" s="246">
        <f>IF('INGRESO DE DATOS'!$G$21="Guayaquil/Santa Elena",'Tablas Guayaquil'!I951,'Tablas Resto de Ecuador'!I951)</f>
        <v>1035</v>
      </c>
    </row>
    <row r="952" spans="1:9" ht="14" hidden="1" x14ac:dyDescent="0.15">
      <c r="A952" s="25">
        <v>50</v>
      </c>
      <c r="B952" s="28"/>
      <c r="C952" s="246">
        <f>IF('INGRESO DE DATOS'!$G$21="Guayaquil/Santa Elena",'Tablas Guayaquil'!C952,'Tablas Resto de Ecuador'!C952)</f>
        <v>5056</v>
      </c>
      <c r="D952" s="246">
        <f>IF('INGRESO DE DATOS'!$G$21="Guayaquil/Santa Elena",'Tablas Guayaquil'!D952,'Tablas Resto de Ecuador'!D952)</f>
        <v>4398</v>
      </c>
      <c r="E952" s="246">
        <f>IF('INGRESO DE DATOS'!$G$21="Guayaquil/Santa Elena",'Tablas Guayaquil'!E952,'Tablas Resto de Ecuador'!E952)</f>
        <v>4008</v>
      </c>
      <c r="F952" s="246">
        <f>IF('INGRESO DE DATOS'!$G$21="Guayaquil/Santa Elena",'Tablas Guayaquil'!F952,'Tablas Resto de Ecuador'!F952)</f>
        <v>3491</v>
      </c>
      <c r="G952" s="246">
        <f>IF('INGRESO DE DATOS'!$G$21="Guayaquil/Santa Elena",'Tablas Guayaquil'!G952,'Tablas Resto de Ecuador'!G952)</f>
        <v>2303</v>
      </c>
      <c r="H952" s="246">
        <f>IF('INGRESO DE DATOS'!$G$21="Guayaquil/Santa Elena",'Tablas Guayaquil'!H952,'Tablas Resto de Ecuador'!H952)</f>
        <v>1510</v>
      </c>
      <c r="I952" s="246">
        <f>IF('INGRESO DE DATOS'!$G$21="Guayaquil/Santa Elena",'Tablas Guayaquil'!I952,'Tablas Resto de Ecuador'!I952)</f>
        <v>1116</v>
      </c>
    </row>
    <row r="953" spans="1:9" ht="14" hidden="1" x14ac:dyDescent="0.15">
      <c r="A953" s="25">
        <v>51</v>
      </c>
      <c r="B953" s="28"/>
      <c r="C953" s="246">
        <f>IF('INGRESO DE DATOS'!$G$21="Guayaquil/Santa Elena",'Tablas Guayaquil'!C953,'Tablas Resto de Ecuador'!C953)</f>
        <v>5215</v>
      </c>
      <c r="D953" s="246">
        <f>IF('INGRESO DE DATOS'!$G$21="Guayaquil/Santa Elena",'Tablas Guayaquil'!D953,'Tablas Resto de Ecuador'!D953)</f>
        <v>4536</v>
      </c>
      <c r="E953" s="246">
        <f>IF('INGRESO DE DATOS'!$G$21="Guayaquil/Santa Elena",'Tablas Guayaquil'!E953,'Tablas Resto de Ecuador'!E953)</f>
        <v>4136</v>
      </c>
      <c r="F953" s="246">
        <f>IF('INGRESO DE DATOS'!$G$21="Guayaquil/Santa Elena",'Tablas Guayaquil'!F953,'Tablas Resto de Ecuador'!F953)</f>
        <v>3609</v>
      </c>
      <c r="G953" s="246">
        <f>IF('INGRESO DE DATOS'!$G$21="Guayaquil/Santa Elena",'Tablas Guayaquil'!G953,'Tablas Resto de Ecuador'!G953)</f>
        <v>2484</v>
      </c>
      <c r="H953" s="246">
        <f>IF('INGRESO DE DATOS'!$G$21="Guayaquil/Santa Elena",'Tablas Guayaquil'!H953,'Tablas Resto de Ecuador'!H953)</f>
        <v>1637</v>
      </c>
      <c r="I953" s="246">
        <f>IF('INGRESO DE DATOS'!$G$21="Guayaquil/Santa Elena",'Tablas Guayaquil'!I953,'Tablas Resto de Ecuador'!I953)</f>
        <v>1215</v>
      </c>
    </row>
    <row r="954" spans="1:9" ht="14" hidden="1" x14ac:dyDescent="0.15">
      <c r="A954" s="25">
        <v>52</v>
      </c>
      <c r="B954" s="28"/>
      <c r="C954" s="246">
        <f>IF('INGRESO DE DATOS'!$G$21="Guayaquil/Santa Elena",'Tablas Guayaquil'!C954,'Tablas Resto de Ecuador'!C954)</f>
        <v>5376</v>
      </c>
      <c r="D954" s="246">
        <f>IF('INGRESO DE DATOS'!$G$21="Guayaquil/Santa Elena",'Tablas Guayaquil'!D954,'Tablas Resto de Ecuador'!D954)</f>
        <v>4675</v>
      </c>
      <c r="E954" s="246">
        <f>IF('INGRESO DE DATOS'!$G$21="Guayaquil/Santa Elena",'Tablas Guayaquil'!E954,'Tablas Resto de Ecuador'!E954)</f>
        <v>4264</v>
      </c>
      <c r="F954" s="246">
        <f>IF('INGRESO DE DATOS'!$G$21="Guayaquil/Santa Elena",'Tablas Guayaquil'!F954,'Tablas Resto de Ecuador'!F954)</f>
        <v>3728</v>
      </c>
      <c r="G954" s="246">
        <f>IF('INGRESO DE DATOS'!$G$21="Guayaquil/Santa Elena",'Tablas Guayaquil'!G954,'Tablas Resto de Ecuador'!G954)</f>
        <v>2604</v>
      </c>
      <c r="H954" s="246">
        <f>IF('INGRESO DE DATOS'!$G$21="Guayaquil/Santa Elena",'Tablas Guayaquil'!H954,'Tablas Resto de Ecuador'!H954)</f>
        <v>1772</v>
      </c>
      <c r="I954" s="246">
        <f>IF('INGRESO DE DATOS'!$G$21="Guayaquil/Santa Elena",'Tablas Guayaquil'!I954,'Tablas Resto de Ecuador'!I954)</f>
        <v>1322</v>
      </c>
    </row>
    <row r="955" spans="1:9" ht="14" hidden="1" x14ac:dyDescent="0.15">
      <c r="A955" s="25">
        <v>53</v>
      </c>
      <c r="B955" s="28"/>
      <c r="C955" s="246">
        <f>IF('INGRESO DE DATOS'!$G$21="Guayaquil/Santa Elena",'Tablas Guayaquil'!C955,'Tablas Resto de Ecuador'!C955)</f>
        <v>5565</v>
      </c>
      <c r="D955" s="246">
        <f>IF('INGRESO DE DATOS'!$G$21="Guayaquil/Santa Elena",'Tablas Guayaquil'!D955,'Tablas Resto de Ecuador'!D955)</f>
        <v>4840</v>
      </c>
      <c r="E955" s="246">
        <f>IF('INGRESO DE DATOS'!$G$21="Guayaquil/Santa Elena",'Tablas Guayaquil'!E955,'Tablas Resto de Ecuador'!E955)</f>
        <v>4415</v>
      </c>
      <c r="F955" s="246">
        <f>IF('INGRESO DE DATOS'!$G$21="Guayaquil/Santa Elena",'Tablas Guayaquil'!F955,'Tablas Resto de Ecuador'!F955)</f>
        <v>3874</v>
      </c>
      <c r="G955" s="246">
        <f>IF('INGRESO DE DATOS'!$G$21="Guayaquil/Santa Elena",'Tablas Guayaquil'!G955,'Tablas Resto de Ecuador'!G955)</f>
        <v>2699</v>
      </c>
      <c r="H955" s="246">
        <f>IF('INGRESO DE DATOS'!$G$21="Guayaquil/Santa Elena",'Tablas Guayaquil'!H955,'Tablas Resto de Ecuador'!H955)</f>
        <v>1847</v>
      </c>
      <c r="I955" s="246">
        <f>IF('INGRESO DE DATOS'!$G$21="Guayaquil/Santa Elena",'Tablas Guayaquil'!I955,'Tablas Resto de Ecuador'!I955)</f>
        <v>1438</v>
      </c>
    </row>
    <row r="956" spans="1:9" ht="14" hidden="1" x14ac:dyDescent="0.15">
      <c r="A956" s="25">
        <v>54</v>
      </c>
      <c r="B956" s="28"/>
      <c r="C956" s="246">
        <f>IF('INGRESO DE DATOS'!$G$21="Guayaquil/Santa Elena",'Tablas Guayaquil'!C956,'Tablas Resto de Ecuador'!C956)</f>
        <v>5756</v>
      </c>
      <c r="D956" s="246">
        <f>IF('INGRESO DE DATOS'!$G$21="Guayaquil/Santa Elena",'Tablas Guayaquil'!D956,'Tablas Resto de Ecuador'!D956)</f>
        <v>5005</v>
      </c>
      <c r="E956" s="246">
        <f>IF('INGRESO DE DATOS'!$G$21="Guayaquil/Santa Elena",'Tablas Guayaquil'!E956,'Tablas Resto de Ecuador'!E956)</f>
        <v>4565</v>
      </c>
      <c r="F956" s="246">
        <f>IF('INGRESO DE DATOS'!$G$21="Guayaquil/Santa Elena",'Tablas Guayaquil'!F956,'Tablas Resto de Ecuador'!F956)</f>
        <v>4016</v>
      </c>
      <c r="G956" s="246">
        <f>IF('INGRESO DE DATOS'!$G$21="Guayaquil/Santa Elena",'Tablas Guayaquil'!G956,'Tablas Resto de Ecuador'!G956)</f>
        <v>2794</v>
      </c>
      <c r="H956" s="246">
        <f>IF('INGRESO DE DATOS'!$G$21="Guayaquil/Santa Elena",'Tablas Guayaquil'!H956,'Tablas Resto de Ecuador'!H956)</f>
        <v>1997</v>
      </c>
      <c r="I956" s="246">
        <f>IF('INGRESO DE DATOS'!$G$21="Guayaquil/Santa Elena",'Tablas Guayaquil'!I956,'Tablas Resto de Ecuador'!I956)</f>
        <v>1562</v>
      </c>
    </row>
    <row r="957" spans="1:9" ht="14" hidden="1" x14ac:dyDescent="0.15">
      <c r="A957" s="25">
        <v>55</v>
      </c>
      <c r="B957" s="28"/>
      <c r="C957" s="246">
        <f>IF('INGRESO DE DATOS'!$G$21="Guayaquil/Santa Elena",'Tablas Guayaquil'!C957,'Tablas Resto de Ecuador'!C957)</f>
        <v>5949</v>
      </c>
      <c r="D957" s="246">
        <f>IF('INGRESO DE DATOS'!$G$21="Guayaquil/Santa Elena",'Tablas Guayaquil'!D957,'Tablas Resto de Ecuador'!D957)</f>
        <v>5173</v>
      </c>
      <c r="E957" s="246">
        <f>IF('INGRESO DE DATOS'!$G$21="Guayaquil/Santa Elena",'Tablas Guayaquil'!E957,'Tablas Resto de Ecuador'!E957)</f>
        <v>4714</v>
      </c>
      <c r="F957" s="246">
        <f>IF('INGRESO DE DATOS'!$G$21="Guayaquil/Santa Elena",'Tablas Guayaquil'!F957,'Tablas Resto de Ecuador'!F957)</f>
        <v>4160</v>
      </c>
      <c r="G957" s="246">
        <f>IF('INGRESO DE DATOS'!$G$21="Guayaquil/Santa Elena",'Tablas Guayaquil'!G957,'Tablas Resto de Ecuador'!G957)</f>
        <v>2896</v>
      </c>
      <c r="H957" s="246">
        <f>IF('INGRESO DE DATOS'!$G$21="Guayaquil/Santa Elena",'Tablas Guayaquil'!H957,'Tablas Resto de Ecuador'!H957)</f>
        <v>2158</v>
      </c>
      <c r="I957" s="246">
        <f>IF('INGRESO DE DATOS'!$G$21="Guayaquil/Santa Elena",'Tablas Guayaquil'!I957,'Tablas Resto de Ecuador'!I957)</f>
        <v>1695</v>
      </c>
    </row>
    <row r="958" spans="1:9" ht="14" hidden="1" x14ac:dyDescent="0.15">
      <c r="A958" s="25">
        <v>56</v>
      </c>
      <c r="B958" s="28"/>
      <c r="C958" s="246">
        <f>IF('INGRESO DE DATOS'!$G$21="Guayaquil/Santa Elena",'Tablas Guayaquil'!C958,'Tablas Resto de Ecuador'!C958)</f>
        <v>6139</v>
      </c>
      <c r="D958" s="246">
        <f>IF('INGRESO DE DATOS'!$G$21="Guayaquil/Santa Elena",'Tablas Guayaquil'!D958,'Tablas Resto de Ecuador'!D958)</f>
        <v>5338</v>
      </c>
      <c r="E958" s="246">
        <f>IF('INGRESO DE DATOS'!$G$21="Guayaquil/Santa Elena",'Tablas Guayaquil'!E958,'Tablas Resto de Ecuador'!E958)</f>
        <v>4864</v>
      </c>
      <c r="F958" s="246">
        <f>IF('INGRESO DE DATOS'!$G$21="Guayaquil/Santa Elena",'Tablas Guayaquil'!F958,'Tablas Resto de Ecuador'!F958)</f>
        <v>4304</v>
      </c>
      <c r="G958" s="246">
        <f>IF('INGRESO DE DATOS'!$G$21="Guayaquil/Santa Elena",'Tablas Guayaquil'!G958,'Tablas Resto de Ecuador'!G958)</f>
        <v>2992</v>
      </c>
      <c r="H958" s="246">
        <f>IF('INGRESO DE DATOS'!$G$21="Guayaquil/Santa Elena",'Tablas Guayaquil'!H958,'Tablas Resto de Ecuador'!H958)</f>
        <v>2243</v>
      </c>
      <c r="I958" s="246">
        <f>IF('INGRESO DE DATOS'!$G$21="Guayaquil/Santa Elena",'Tablas Guayaquil'!I958,'Tablas Resto de Ecuador'!I958)</f>
        <v>1838</v>
      </c>
    </row>
    <row r="959" spans="1:9" ht="14" hidden="1" x14ac:dyDescent="0.15">
      <c r="A959" s="25">
        <v>57</v>
      </c>
      <c r="B959" s="28"/>
      <c r="C959" s="246">
        <f>IF('INGRESO DE DATOS'!$G$21="Guayaquil/Santa Elena",'Tablas Guayaquil'!C959,'Tablas Resto de Ecuador'!C959)</f>
        <v>6325</v>
      </c>
      <c r="D959" s="246">
        <f>IF('INGRESO DE DATOS'!$G$21="Guayaquil/Santa Elena",'Tablas Guayaquil'!D959,'Tablas Resto de Ecuador'!D959)</f>
        <v>5503</v>
      </c>
      <c r="E959" s="246">
        <f>IF('INGRESO DE DATOS'!$G$21="Guayaquil/Santa Elena",'Tablas Guayaquil'!E959,'Tablas Resto de Ecuador'!E959)</f>
        <v>5017</v>
      </c>
      <c r="F959" s="246">
        <f>IF('INGRESO DE DATOS'!$G$21="Guayaquil/Santa Elena",'Tablas Guayaquil'!F959,'Tablas Resto de Ecuador'!F959)</f>
        <v>4449</v>
      </c>
      <c r="G959" s="246">
        <f>IF('INGRESO DE DATOS'!$G$21="Guayaquil/Santa Elena",'Tablas Guayaquil'!G959,'Tablas Resto de Ecuador'!G959)</f>
        <v>3086</v>
      </c>
      <c r="H959" s="246">
        <f>IF('INGRESO DE DATOS'!$G$21="Guayaquil/Santa Elena",'Tablas Guayaquil'!H959,'Tablas Resto de Ecuador'!H959)</f>
        <v>2423</v>
      </c>
      <c r="I959" s="246">
        <f>IF('INGRESO DE DATOS'!$G$21="Guayaquil/Santa Elena",'Tablas Guayaquil'!I959,'Tablas Resto de Ecuador'!I959)</f>
        <v>1992</v>
      </c>
    </row>
    <row r="960" spans="1:9" ht="14" hidden="1" x14ac:dyDescent="0.15">
      <c r="A960" s="25">
        <v>58</v>
      </c>
      <c r="B960" s="28"/>
      <c r="C960" s="246">
        <f>IF('INGRESO DE DATOS'!$G$21="Guayaquil/Santa Elena",'Tablas Guayaquil'!C960,'Tablas Resto de Ecuador'!C960)</f>
        <v>6545</v>
      </c>
      <c r="D960" s="246">
        <f>IF('INGRESO DE DATOS'!$G$21="Guayaquil/Santa Elena",'Tablas Guayaquil'!D960,'Tablas Resto de Ecuador'!D960)</f>
        <v>5691</v>
      </c>
      <c r="E960" s="246">
        <f>IF('INGRESO DE DATOS'!$G$21="Guayaquil/Santa Elena",'Tablas Guayaquil'!E960,'Tablas Resto de Ecuador'!E960)</f>
        <v>5174</v>
      </c>
      <c r="F960" s="246">
        <f>IF('INGRESO DE DATOS'!$G$21="Guayaquil/Santa Elena",'Tablas Guayaquil'!F960,'Tablas Resto de Ecuador'!F960)</f>
        <v>4638</v>
      </c>
      <c r="G960" s="246">
        <f>IF('INGRESO DE DATOS'!$G$21="Guayaquil/Santa Elena",'Tablas Guayaquil'!G960,'Tablas Resto de Ecuador'!G960)</f>
        <v>3209</v>
      </c>
      <c r="H960" s="246">
        <f>IF('INGRESO DE DATOS'!$G$21="Guayaquil/Santa Elena",'Tablas Guayaquil'!H960,'Tablas Resto de Ecuador'!H960)</f>
        <v>2616</v>
      </c>
      <c r="I960" s="246">
        <f>IF('INGRESO DE DATOS'!$G$21="Guayaquil/Santa Elena",'Tablas Guayaquil'!I960,'Tablas Resto de Ecuador'!I960)</f>
        <v>2158</v>
      </c>
    </row>
    <row r="961" spans="1:9" ht="14" hidden="1" x14ac:dyDescent="0.15">
      <c r="A961" s="25">
        <v>59</v>
      </c>
      <c r="B961" s="28"/>
      <c r="C961" s="246">
        <f>IF('INGRESO DE DATOS'!$G$21="Guayaquil/Santa Elena",'Tablas Guayaquil'!C961,'Tablas Resto de Ecuador'!C961)</f>
        <v>6765</v>
      </c>
      <c r="D961" s="246">
        <f>IF('INGRESO DE DATOS'!$G$21="Guayaquil/Santa Elena",'Tablas Guayaquil'!D961,'Tablas Resto de Ecuador'!D961)</f>
        <v>5883</v>
      </c>
      <c r="E961" s="246">
        <f>IF('INGRESO DE DATOS'!$G$21="Guayaquil/Santa Elena",'Tablas Guayaquil'!E961,'Tablas Resto de Ecuador'!E961)</f>
        <v>5331</v>
      </c>
      <c r="F961" s="246">
        <f>IF('INGRESO DE DATOS'!$G$21="Guayaquil/Santa Elena",'Tablas Guayaquil'!F961,'Tablas Resto de Ecuador'!F961)</f>
        <v>4826</v>
      </c>
      <c r="G961" s="246">
        <f>IF('INGRESO DE DATOS'!$G$21="Guayaquil/Santa Elena",'Tablas Guayaquil'!G961,'Tablas Resto de Ecuador'!G961)</f>
        <v>3330</v>
      </c>
      <c r="H961" s="246">
        <f>IF('INGRESO DE DATOS'!$G$21="Guayaquil/Santa Elena",'Tablas Guayaquil'!H961,'Tablas Resto de Ecuador'!H961)</f>
        <v>2712</v>
      </c>
      <c r="I961" s="246">
        <f>IF('INGRESO DE DATOS'!$G$21="Guayaquil/Santa Elena",'Tablas Guayaquil'!I961,'Tablas Resto de Ecuador'!I961)</f>
        <v>2337</v>
      </c>
    </row>
    <row r="962" spans="1:9" ht="14" hidden="1" x14ac:dyDescent="0.15">
      <c r="A962" s="25">
        <v>60</v>
      </c>
      <c r="B962" s="28"/>
      <c r="C962" s="246">
        <f>IF('INGRESO DE DATOS'!$G$21="Guayaquil/Santa Elena",'Tablas Guayaquil'!C962,'Tablas Resto de Ecuador'!C962)</f>
        <v>6982</v>
      </c>
      <c r="D962" s="246">
        <f>IF('INGRESO DE DATOS'!$G$21="Guayaquil/Santa Elena",'Tablas Guayaquil'!D962,'Tablas Resto de Ecuador'!D962)</f>
        <v>6070</v>
      </c>
      <c r="E962" s="246">
        <f>IF('INGRESO DE DATOS'!$G$21="Guayaquil/Santa Elena",'Tablas Guayaquil'!E962,'Tablas Resto de Ecuador'!E962)</f>
        <v>5489</v>
      </c>
      <c r="F962" s="246">
        <f>IF('INGRESO DE DATOS'!$G$21="Guayaquil/Santa Elena",'Tablas Guayaquil'!F962,'Tablas Resto de Ecuador'!F962)</f>
        <v>5014</v>
      </c>
      <c r="G962" s="246">
        <f>IF('INGRESO DE DATOS'!$G$21="Guayaquil/Santa Elena",'Tablas Guayaquil'!G962,'Tablas Resto de Ecuador'!G962)</f>
        <v>3452</v>
      </c>
      <c r="H962" s="246">
        <f>IF('INGRESO DE DATOS'!$G$21="Guayaquil/Santa Elena",'Tablas Guayaquil'!H962,'Tablas Resto de Ecuador'!H962)</f>
        <v>2928</v>
      </c>
      <c r="I962" s="246">
        <f>IF('INGRESO DE DATOS'!$G$21="Guayaquil/Santa Elena",'Tablas Guayaquil'!I962,'Tablas Resto de Ecuador'!I962)</f>
        <v>2529</v>
      </c>
    </row>
    <row r="963" spans="1:9" ht="14" hidden="1" x14ac:dyDescent="0.15">
      <c r="A963" s="25">
        <v>61</v>
      </c>
      <c r="B963" s="28"/>
      <c r="C963" s="246">
        <f>IF('INGRESO DE DATOS'!$G$21="Guayaquil/Santa Elena",'Tablas Guayaquil'!C963,'Tablas Resto de Ecuador'!C963)</f>
        <v>7251</v>
      </c>
      <c r="D963" s="246">
        <f>IF('INGRESO DE DATOS'!$G$21="Guayaquil/Santa Elena",'Tablas Guayaquil'!D963,'Tablas Resto de Ecuador'!D963)</f>
        <v>6304</v>
      </c>
      <c r="E963" s="246">
        <f>IF('INGRESO DE DATOS'!$G$21="Guayaquil/Santa Elena",'Tablas Guayaquil'!E963,'Tablas Resto de Ecuador'!E963)</f>
        <v>5726</v>
      </c>
      <c r="F963" s="246">
        <f>IF('INGRESO DE DATOS'!$G$21="Guayaquil/Santa Elena",'Tablas Guayaquil'!F963,'Tablas Resto de Ecuador'!F963)</f>
        <v>5202</v>
      </c>
      <c r="G963" s="246">
        <f>IF('INGRESO DE DATOS'!$G$21="Guayaquil/Santa Elena",'Tablas Guayaquil'!G963,'Tablas Resto de Ecuador'!G963)</f>
        <v>3581</v>
      </c>
      <c r="H963" s="246">
        <f>IF('INGRESO DE DATOS'!$G$21="Guayaquil/Santa Elena",'Tablas Guayaquil'!H963,'Tablas Resto de Ecuador'!H963)</f>
        <v>3160</v>
      </c>
      <c r="I963" s="246">
        <f>IF('INGRESO DE DATOS'!$G$21="Guayaquil/Santa Elena",'Tablas Guayaquil'!I963,'Tablas Resto de Ecuador'!I963)</f>
        <v>2736</v>
      </c>
    </row>
    <row r="964" spans="1:9" ht="14" hidden="1" x14ac:dyDescent="0.15">
      <c r="A964" s="25">
        <v>62</v>
      </c>
      <c r="B964" s="28"/>
      <c r="C964" s="246">
        <f>IF('INGRESO DE DATOS'!$G$21="Guayaquil/Santa Elena",'Tablas Guayaquil'!C964,'Tablas Resto de Ecuador'!C964)</f>
        <v>7710</v>
      </c>
      <c r="D964" s="246">
        <f>IF('INGRESO DE DATOS'!$G$21="Guayaquil/Santa Elena",'Tablas Guayaquil'!D964,'Tablas Resto de Ecuador'!D964)</f>
        <v>6620</v>
      </c>
      <c r="E964" s="246">
        <f>IF('INGRESO DE DATOS'!$G$21="Guayaquil/Santa Elena",'Tablas Guayaquil'!E964,'Tablas Resto de Ecuador'!E964)</f>
        <v>6007</v>
      </c>
      <c r="F964" s="246">
        <f>IF('INGRESO DE DATOS'!$G$21="Guayaquil/Santa Elena",'Tablas Guayaquil'!F964,'Tablas Resto de Ecuador'!F964)</f>
        <v>5437</v>
      </c>
      <c r="G964" s="246">
        <f>IF('INGRESO DE DATOS'!$G$21="Guayaquil/Santa Elena",'Tablas Guayaquil'!G964,'Tablas Resto de Ecuador'!G964)</f>
        <v>3744</v>
      </c>
      <c r="H964" s="246">
        <f>IF('INGRESO DE DATOS'!$G$21="Guayaquil/Santa Elena",'Tablas Guayaquil'!H964,'Tablas Resto de Ecuador'!H964)</f>
        <v>3269</v>
      </c>
      <c r="I964" s="246">
        <f>IF('INGRESO DE DATOS'!$G$21="Guayaquil/Santa Elena",'Tablas Guayaquil'!I964,'Tablas Resto de Ecuador'!I964)</f>
        <v>2958</v>
      </c>
    </row>
    <row r="965" spans="1:9" ht="14" hidden="1" x14ac:dyDescent="0.15">
      <c r="A965" s="25">
        <v>63</v>
      </c>
      <c r="B965" s="28"/>
      <c r="C965" s="246">
        <f>IF('INGRESO DE DATOS'!$G$21="Guayaquil/Santa Elena",'Tablas Guayaquil'!C965,'Tablas Resto de Ecuador'!C965)</f>
        <v>8245</v>
      </c>
      <c r="D965" s="246">
        <f>IF('INGRESO DE DATOS'!$G$21="Guayaquil/Santa Elena",'Tablas Guayaquil'!D965,'Tablas Resto de Ecuador'!D965)</f>
        <v>7098</v>
      </c>
      <c r="E965" s="246">
        <f>IF('INGRESO DE DATOS'!$G$21="Guayaquil/Santa Elena",'Tablas Guayaquil'!E965,'Tablas Resto de Ecuador'!E965)</f>
        <v>6319</v>
      </c>
      <c r="F965" s="246">
        <f>IF('INGRESO DE DATOS'!$G$21="Guayaquil/Santa Elena",'Tablas Guayaquil'!F965,'Tablas Resto de Ecuador'!F965)</f>
        <v>5716</v>
      </c>
      <c r="G965" s="246">
        <f>IF('INGRESO DE DATOS'!$G$21="Guayaquil/Santa Elena",'Tablas Guayaquil'!G965,'Tablas Resto de Ecuador'!G965)</f>
        <v>3938</v>
      </c>
      <c r="H965" s="246">
        <f>IF('INGRESO DE DATOS'!$G$21="Guayaquil/Santa Elena",'Tablas Guayaquil'!H965,'Tablas Resto de Ecuador'!H965)</f>
        <v>3527</v>
      </c>
      <c r="I965" s="246">
        <f>IF('INGRESO DE DATOS'!$G$21="Guayaquil/Santa Elena",'Tablas Guayaquil'!I965,'Tablas Resto de Ecuador'!I965)</f>
        <v>3199</v>
      </c>
    </row>
    <row r="966" spans="1:9" ht="14" hidden="1" x14ac:dyDescent="0.15">
      <c r="A966" s="25">
        <v>64</v>
      </c>
      <c r="B966" s="28"/>
      <c r="C966" s="246">
        <f>IF('INGRESO DE DATOS'!$G$21="Guayaquil/Santa Elena",'Tablas Guayaquil'!C966,'Tablas Resto de Ecuador'!C966)</f>
        <v>8819</v>
      </c>
      <c r="D966" s="246">
        <f>IF('INGRESO DE DATOS'!$G$21="Guayaquil/Santa Elena",'Tablas Guayaquil'!D966,'Tablas Resto de Ecuador'!D966)</f>
        <v>7613</v>
      </c>
      <c r="E966" s="246">
        <f>IF('INGRESO DE DATOS'!$G$21="Guayaquil/Santa Elena",'Tablas Guayaquil'!E966,'Tablas Resto de Ecuador'!E966)</f>
        <v>6680</v>
      </c>
      <c r="F966" s="246">
        <f>IF('INGRESO DE DATOS'!$G$21="Guayaquil/Santa Elena",'Tablas Guayaquil'!F966,'Tablas Resto de Ecuador'!F966)</f>
        <v>6045</v>
      </c>
      <c r="G966" s="246">
        <f>IF('INGRESO DE DATOS'!$G$21="Guayaquil/Santa Elena",'Tablas Guayaquil'!G966,'Tablas Resto de Ecuador'!G966)</f>
        <v>4165</v>
      </c>
      <c r="H966" s="246">
        <f>IF('INGRESO DE DATOS'!$G$21="Guayaquil/Santa Elena",'Tablas Guayaquil'!H966,'Tablas Resto de Ecuador'!H966)</f>
        <v>3808</v>
      </c>
      <c r="I966" s="246">
        <f>IF('INGRESO DE DATOS'!$G$21="Guayaquil/Santa Elena",'Tablas Guayaquil'!I966,'Tablas Resto de Ecuador'!I966)</f>
        <v>3459</v>
      </c>
    </row>
    <row r="967" spans="1:9" ht="14" hidden="1" x14ac:dyDescent="0.15">
      <c r="A967" s="25">
        <v>65</v>
      </c>
      <c r="B967" s="28"/>
      <c r="C967" s="246">
        <f>IF('INGRESO DE DATOS'!$G$21="Guayaquil/Santa Elena",'Tablas Guayaquil'!C967,'Tablas Resto de Ecuador'!C967)</f>
        <v>9436</v>
      </c>
      <c r="D967" s="246">
        <f>IF('INGRESO DE DATOS'!$G$21="Guayaquil/Santa Elena",'Tablas Guayaquil'!D967,'Tablas Resto de Ecuador'!D967)</f>
        <v>8168</v>
      </c>
      <c r="E967" s="246">
        <f>IF('INGRESO DE DATOS'!$G$21="Guayaquil/Santa Elena",'Tablas Guayaquil'!E967,'Tablas Resto de Ecuador'!E967)</f>
        <v>7116</v>
      </c>
      <c r="F967" s="246">
        <f>IF('INGRESO DE DATOS'!$G$21="Guayaquil/Santa Elena",'Tablas Guayaquil'!F967,'Tablas Resto de Ecuador'!F967)</f>
        <v>6497</v>
      </c>
      <c r="G967" s="246">
        <f>IF('INGRESO DE DATOS'!$G$21="Guayaquil/Santa Elena",'Tablas Guayaquil'!G967,'Tablas Resto de Ecuador'!G967)</f>
        <v>4459</v>
      </c>
      <c r="H967" s="246">
        <f>IF('INGRESO DE DATOS'!$G$21="Guayaquil/Santa Elena",'Tablas Guayaquil'!H967,'Tablas Resto de Ecuador'!H967)</f>
        <v>3932</v>
      </c>
      <c r="I967" s="246">
        <f>IF('INGRESO DE DATOS'!$G$21="Guayaquil/Santa Elena",'Tablas Guayaquil'!I967,'Tablas Resto de Ecuador'!I967)</f>
        <v>3740</v>
      </c>
    </row>
    <row r="968" spans="1:9" ht="14" hidden="1" x14ac:dyDescent="0.15">
      <c r="A968" s="25">
        <v>66</v>
      </c>
      <c r="B968" s="28"/>
      <c r="C968" s="246">
        <f>IF('INGRESO DE DATOS'!$G$21="Guayaquil/Santa Elena",'Tablas Guayaquil'!C968,'Tablas Resto de Ecuador'!C968)</f>
        <v>10100</v>
      </c>
      <c r="D968" s="246">
        <f>IF('INGRESO DE DATOS'!$G$21="Guayaquil/Santa Elena",'Tablas Guayaquil'!D968,'Tablas Resto de Ecuador'!D968)</f>
        <v>8766</v>
      </c>
      <c r="E968" s="246">
        <f>IF('INGRESO DE DATOS'!$G$21="Guayaquil/Santa Elena",'Tablas Guayaquil'!E968,'Tablas Resto de Ecuador'!E968)</f>
        <v>7628</v>
      </c>
      <c r="F968" s="246">
        <f>IF('INGRESO DE DATOS'!$G$21="Guayaquil/Santa Elena",'Tablas Guayaquil'!F968,'Tablas Resto de Ecuador'!F968)</f>
        <v>7017</v>
      </c>
      <c r="G968" s="246">
        <f>IF('INGRESO DE DATOS'!$G$21="Guayaquil/Santa Elena",'Tablas Guayaquil'!G968,'Tablas Resto de Ecuador'!G968)</f>
        <v>4802</v>
      </c>
      <c r="H968" s="246">
        <f>IF('INGRESO DE DATOS'!$G$21="Guayaquil/Santa Elena",'Tablas Guayaquil'!H968,'Tablas Resto de Ecuador'!H968)</f>
        <v>4245</v>
      </c>
      <c r="I968" s="246">
        <f>IF('INGRESO DE DATOS'!$G$21="Guayaquil/Santa Elena",'Tablas Guayaquil'!I968,'Tablas Resto de Ecuador'!I968)</f>
        <v>4042</v>
      </c>
    </row>
    <row r="969" spans="1:9" ht="14" hidden="1" x14ac:dyDescent="0.15">
      <c r="A969" s="25">
        <v>67</v>
      </c>
      <c r="B969" s="28"/>
      <c r="C969" s="246">
        <f>IF('INGRESO DE DATOS'!$G$21="Guayaquil/Santa Elena",'Tablas Guayaquil'!C969,'Tablas Resto de Ecuador'!C969)</f>
        <v>10813</v>
      </c>
      <c r="D969" s="246">
        <f>IF('INGRESO DE DATOS'!$G$21="Guayaquil/Santa Elena",'Tablas Guayaquil'!D969,'Tablas Resto de Ecuador'!D969)</f>
        <v>9409</v>
      </c>
      <c r="E969" s="246">
        <f>IF('INGRESO DE DATOS'!$G$21="Guayaquil/Santa Elena",'Tablas Guayaquil'!E969,'Tablas Resto de Ecuador'!E969)</f>
        <v>8239</v>
      </c>
      <c r="F969" s="246">
        <f>IF('INGRESO DE DATOS'!$G$21="Guayaquil/Santa Elena",'Tablas Guayaquil'!F969,'Tablas Resto de Ecuador'!F969)</f>
        <v>7582</v>
      </c>
      <c r="G969" s="246">
        <f>IF('INGRESO DE DATOS'!$G$21="Guayaquil/Santa Elena",'Tablas Guayaquil'!G969,'Tablas Resto de Ecuador'!G969)</f>
        <v>5188</v>
      </c>
      <c r="H969" s="246">
        <f>IF('INGRESO DE DATOS'!$G$21="Guayaquil/Santa Elena",'Tablas Guayaquil'!H969,'Tablas Resto de Ecuador'!H969)</f>
        <v>4582</v>
      </c>
      <c r="I969" s="246">
        <f>IF('INGRESO DE DATOS'!$G$21="Guayaquil/Santa Elena",'Tablas Guayaquil'!I969,'Tablas Resto de Ecuador'!I969)</f>
        <v>4368</v>
      </c>
    </row>
    <row r="970" spans="1:9" ht="14" hidden="1" x14ac:dyDescent="0.15">
      <c r="A970" s="25">
        <v>68</v>
      </c>
      <c r="B970" s="28"/>
      <c r="C970" s="246">
        <f>IF('INGRESO DE DATOS'!$G$21="Guayaquil/Santa Elena",'Tablas Guayaquil'!C970,'Tablas Resto de Ecuador'!C970)</f>
        <v>11578</v>
      </c>
      <c r="D970" s="246">
        <f>IF('INGRESO DE DATOS'!$G$21="Guayaquil/Santa Elena",'Tablas Guayaquil'!D970,'Tablas Resto de Ecuador'!D970)</f>
        <v>10101</v>
      </c>
      <c r="E970" s="246">
        <f>IF('INGRESO DE DATOS'!$G$21="Guayaquil/Santa Elena",'Tablas Guayaquil'!E970,'Tablas Resto de Ecuador'!E970)</f>
        <v>8938</v>
      </c>
      <c r="F970" s="246">
        <f>IF('INGRESO DE DATOS'!$G$21="Guayaquil/Santa Elena",'Tablas Guayaquil'!F970,'Tablas Resto de Ecuador'!F970)</f>
        <v>8222</v>
      </c>
      <c r="G970" s="246">
        <f>IF('INGRESO DE DATOS'!$G$21="Guayaquil/Santa Elena",'Tablas Guayaquil'!G970,'Tablas Resto de Ecuador'!G970)</f>
        <v>5625</v>
      </c>
      <c r="H970" s="246">
        <f>IF('INGRESO DE DATOS'!$G$21="Guayaquil/Santa Elena",'Tablas Guayaquil'!H970,'Tablas Resto de Ecuador'!H970)</f>
        <v>5170</v>
      </c>
      <c r="I970" s="246">
        <f>IF('INGRESO DE DATOS'!$G$21="Guayaquil/Santa Elena",'Tablas Guayaquil'!I970,'Tablas Resto de Ecuador'!I970)</f>
        <v>4720</v>
      </c>
    </row>
    <row r="971" spans="1:9" ht="14" hidden="1" x14ac:dyDescent="0.15">
      <c r="A971" s="25">
        <v>69</v>
      </c>
      <c r="B971" s="28"/>
      <c r="C971" s="246">
        <f>IF('INGRESO DE DATOS'!$G$21="Guayaquil/Santa Elena",'Tablas Guayaquil'!C971,'Tablas Resto de Ecuador'!C971)</f>
        <v>12400</v>
      </c>
      <c r="D971" s="246">
        <f>IF('INGRESO DE DATOS'!$G$21="Guayaquil/Santa Elena",'Tablas Guayaquil'!D971,'Tablas Resto de Ecuador'!D971)</f>
        <v>10845</v>
      </c>
      <c r="E971" s="246">
        <f>IF('INGRESO DE DATOS'!$G$21="Guayaquil/Santa Elena",'Tablas Guayaquil'!E971,'Tablas Resto de Ecuador'!E971)</f>
        <v>9752</v>
      </c>
      <c r="F971" s="246">
        <f>IF('INGRESO DE DATOS'!$G$21="Guayaquil/Santa Elena",'Tablas Guayaquil'!F971,'Tablas Resto de Ecuador'!F971)</f>
        <v>8979</v>
      </c>
      <c r="G971" s="246">
        <f>IF('INGRESO DE DATOS'!$G$21="Guayaquil/Santa Elena",'Tablas Guayaquil'!G971,'Tablas Resto de Ecuador'!G971)</f>
        <v>6144</v>
      </c>
      <c r="H971" s="246">
        <f>IF('INGRESO DE DATOS'!$G$21="Guayaquil/Santa Elena",'Tablas Guayaquil'!H971,'Tablas Resto de Ecuador'!H971)</f>
        <v>5582</v>
      </c>
      <c r="I971" s="246">
        <f>IF('INGRESO DE DATOS'!$G$21="Guayaquil/Santa Elena",'Tablas Guayaquil'!I971,'Tablas Resto de Ecuador'!I971)</f>
        <v>5100</v>
      </c>
    </row>
    <row r="972" spans="1:9" ht="14" hidden="1" x14ac:dyDescent="0.15">
      <c r="A972" s="25">
        <v>70</v>
      </c>
      <c r="B972" s="28"/>
      <c r="C972" s="246">
        <f>IF('INGRESO DE DATOS'!$G$21="Guayaquil/Santa Elena",'Tablas Guayaquil'!C972,'Tablas Resto de Ecuador'!C972)</f>
        <v>13491</v>
      </c>
      <c r="D972" s="246">
        <f>IF('INGRESO DE DATOS'!$G$21="Guayaquil/Santa Elena",'Tablas Guayaquil'!D972,'Tablas Resto de Ecuador'!D972)</f>
        <v>11733</v>
      </c>
      <c r="E972" s="246">
        <f>IF('INGRESO DE DATOS'!$G$21="Guayaquil/Santa Elena",'Tablas Guayaquil'!E972,'Tablas Resto de Ecuador'!E972)</f>
        <v>10605</v>
      </c>
      <c r="F972" s="246">
        <f>IF('INGRESO DE DATOS'!$G$21="Guayaquil/Santa Elena",'Tablas Guayaquil'!F972,'Tablas Resto de Ecuador'!F972)</f>
        <v>9992</v>
      </c>
      <c r="G972" s="246">
        <f>IF('INGRESO DE DATOS'!$G$21="Guayaquil/Santa Elena",'Tablas Guayaquil'!G972,'Tablas Resto de Ecuador'!G972)</f>
        <v>6794</v>
      </c>
      <c r="H972" s="246">
        <f>IF('INGRESO DE DATOS'!$G$21="Guayaquil/Santa Elena",'Tablas Guayaquil'!H972,'Tablas Resto de Ecuador'!H972)</f>
        <v>6027</v>
      </c>
      <c r="I972" s="246">
        <f>IF('INGRESO DE DATOS'!$G$21="Guayaquil/Santa Elena",'Tablas Guayaquil'!I972,'Tablas Resto de Ecuador'!I972)</f>
        <v>5510</v>
      </c>
    </row>
    <row r="973" spans="1:9" ht="14" hidden="1" x14ac:dyDescent="0.15">
      <c r="A973" s="25">
        <v>71</v>
      </c>
      <c r="B973" s="28"/>
      <c r="C973" s="246">
        <f>IF('INGRESO DE DATOS'!$G$21="Guayaquil/Santa Elena",'Tablas Guayaquil'!C973,'Tablas Resto de Ecuador'!C973)</f>
        <v>14858</v>
      </c>
      <c r="D973" s="246">
        <f>IF('INGRESO DE DATOS'!$G$21="Guayaquil/Santa Elena",'Tablas Guayaquil'!D973,'Tablas Resto de Ecuador'!D973)</f>
        <v>12922</v>
      </c>
      <c r="E973" s="246">
        <f>IF('INGRESO DE DATOS'!$G$21="Guayaquil/Santa Elena",'Tablas Guayaquil'!E973,'Tablas Resto de Ecuador'!E973)</f>
        <v>11780</v>
      </c>
      <c r="F973" s="246">
        <f>IF('INGRESO DE DATOS'!$G$21="Guayaquil/Santa Elena",'Tablas Guayaquil'!F973,'Tablas Resto de Ecuador'!F973)</f>
        <v>11003</v>
      </c>
      <c r="G973" s="246">
        <f>IF('INGRESO DE DATOS'!$G$21="Guayaquil/Santa Elena",'Tablas Guayaquil'!G973,'Tablas Resto de Ecuador'!G973)</f>
        <v>7484</v>
      </c>
      <c r="H973" s="246">
        <f>IF('INGRESO DE DATOS'!$G$21="Guayaquil/Santa Elena",'Tablas Guayaquil'!H973,'Tablas Resto de Ecuador'!H973)</f>
        <v>6788</v>
      </c>
      <c r="I973" s="246">
        <f>IF('INGRESO DE DATOS'!$G$21="Guayaquil/Santa Elena",'Tablas Guayaquil'!I973,'Tablas Resto de Ecuador'!I973)</f>
        <v>5950</v>
      </c>
    </row>
    <row r="974" spans="1:9" ht="14" hidden="1" x14ac:dyDescent="0.15">
      <c r="A974" s="25">
        <v>72</v>
      </c>
      <c r="B974" s="28"/>
      <c r="C974" s="246">
        <f>IF('INGRESO DE DATOS'!$G$21="Guayaquil/Santa Elena",'Tablas Guayaquil'!C974,'Tablas Resto de Ecuador'!C974)</f>
        <v>16436</v>
      </c>
      <c r="D974" s="246">
        <f>IF('INGRESO DE DATOS'!$G$21="Guayaquil/Santa Elena",'Tablas Guayaquil'!D974,'Tablas Resto de Ecuador'!D974)</f>
        <v>14293</v>
      </c>
      <c r="E974" s="246">
        <f>IF('INGRESO DE DATOS'!$G$21="Guayaquil/Santa Elena",'Tablas Guayaquil'!E974,'Tablas Resto de Ecuador'!E974)</f>
        <v>13033</v>
      </c>
      <c r="F974" s="246">
        <f>IF('INGRESO DE DATOS'!$G$21="Guayaquil/Santa Elena",'Tablas Guayaquil'!F974,'Tablas Resto de Ecuador'!F974)</f>
        <v>12177</v>
      </c>
      <c r="G974" s="246">
        <f>IF('INGRESO DE DATOS'!$G$21="Guayaquil/Santa Elena",'Tablas Guayaquil'!G974,'Tablas Resto de Ecuador'!G974)</f>
        <v>8283</v>
      </c>
      <c r="H974" s="246">
        <f>IF('INGRESO DE DATOS'!$G$21="Guayaquil/Santa Elena",'Tablas Guayaquil'!H974,'Tablas Resto de Ecuador'!H974)</f>
        <v>7326</v>
      </c>
      <c r="I974" s="246">
        <f>IF('INGRESO DE DATOS'!$G$21="Guayaquil/Santa Elena",'Tablas Guayaquil'!I974,'Tablas Resto de Ecuador'!I974)</f>
        <v>6422</v>
      </c>
    </row>
    <row r="975" spans="1:9" ht="14" hidden="1" x14ac:dyDescent="0.15">
      <c r="A975" s="25">
        <v>73</v>
      </c>
      <c r="B975" s="28"/>
      <c r="C975" s="246">
        <f>IF('INGRESO DE DATOS'!$G$21="Guayaquil/Santa Elena",'Tablas Guayaquil'!C975,'Tablas Resto de Ecuador'!C975)</f>
        <v>18257</v>
      </c>
      <c r="D975" s="246">
        <f>IF('INGRESO DE DATOS'!$G$21="Guayaquil/Santa Elena",'Tablas Guayaquil'!D975,'Tablas Resto de Ecuador'!D975)</f>
        <v>15874</v>
      </c>
      <c r="E975" s="246">
        <f>IF('INGRESO DE DATOS'!$G$21="Guayaquil/Santa Elena",'Tablas Guayaquil'!E975,'Tablas Resto de Ecuador'!E975)</f>
        <v>14472</v>
      </c>
      <c r="F975" s="246">
        <f>IF('INGRESO DE DATOS'!$G$21="Guayaquil/Santa Elena",'Tablas Guayaquil'!F975,'Tablas Resto de Ecuador'!F975)</f>
        <v>13518</v>
      </c>
      <c r="G975" s="246">
        <f>IF('INGRESO DE DATOS'!$G$21="Guayaquil/Santa Elena",'Tablas Guayaquil'!G975,'Tablas Resto de Ecuador'!G975)</f>
        <v>9192</v>
      </c>
      <c r="H975" s="246">
        <f>IF('INGRESO DE DATOS'!$G$21="Guayaquil/Santa Elena",'Tablas Guayaquil'!H975,'Tablas Resto de Ecuador'!H975)</f>
        <v>7906</v>
      </c>
      <c r="I975" s="246">
        <f>IF('INGRESO DE DATOS'!$G$21="Guayaquil/Santa Elena",'Tablas Guayaquil'!I975,'Tablas Resto de Ecuador'!I975)</f>
        <v>6927</v>
      </c>
    </row>
    <row r="976" spans="1:9" ht="14" hidden="1" x14ac:dyDescent="0.15">
      <c r="A976" s="25">
        <v>74</v>
      </c>
      <c r="B976" s="28"/>
      <c r="C976" s="246">
        <f>IF('INGRESO DE DATOS'!$G$21="Guayaquil/Santa Elena",'Tablas Guayaquil'!C976,'Tablas Resto de Ecuador'!C976)</f>
        <v>20353</v>
      </c>
      <c r="D976" s="246">
        <f>IF('INGRESO DE DATOS'!$G$21="Guayaquil/Santa Elena",'Tablas Guayaquil'!D976,'Tablas Resto de Ecuador'!D976)</f>
        <v>17697</v>
      </c>
      <c r="E976" s="246">
        <f>IF('INGRESO DE DATOS'!$G$21="Guayaquil/Santa Elena",'Tablas Guayaquil'!E976,'Tablas Resto de Ecuador'!E976)</f>
        <v>16135</v>
      </c>
      <c r="F976" s="246">
        <f>IF('INGRESO DE DATOS'!$G$21="Guayaquil/Santa Elena",'Tablas Guayaquil'!F976,'Tablas Resto de Ecuador'!F976)</f>
        <v>15072</v>
      </c>
      <c r="G976" s="246">
        <f>IF('INGRESO DE DATOS'!$G$21="Guayaquil/Santa Elena",'Tablas Guayaquil'!G976,'Tablas Resto de Ecuador'!G976)</f>
        <v>10251</v>
      </c>
      <c r="H976" s="246">
        <f>IF('INGRESO DE DATOS'!$G$21="Guayaquil/Santa Elena",'Tablas Guayaquil'!H976,'Tablas Resto de Ecuador'!H976)</f>
        <v>8879</v>
      </c>
      <c r="I976" s="246">
        <f>IF('INGRESO DE DATOS'!$G$21="Guayaquil/Santa Elena",'Tablas Guayaquil'!I976,'Tablas Resto de Ecuador'!I976)</f>
        <v>7466</v>
      </c>
    </row>
    <row r="977" spans="1:9" ht="14" hidden="1" x14ac:dyDescent="0.15">
      <c r="A977" s="25">
        <v>75</v>
      </c>
      <c r="B977" s="28"/>
      <c r="C977" s="246">
        <f>IF('INGRESO DE DATOS'!$G$21="Guayaquil/Santa Elena",'Tablas Guayaquil'!C977,'Tablas Resto de Ecuador'!C977)</f>
        <v>22757</v>
      </c>
      <c r="D977" s="246">
        <f>IF('INGRESO DE DATOS'!$G$21="Guayaquil/Santa Elena",'Tablas Guayaquil'!D977,'Tablas Resto de Ecuador'!D977)</f>
        <v>19790</v>
      </c>
      <c r="E977" s="246">
        <f>IF('INGRESO DE DATOS'!$G$21="Guayaquil/Santa Elena",'Tablas Guayaquil'!E977,'Tablas Resto de Ecuador'!E977)</f>
        <v>17969</v>
      </c>
      <c r="F977" s="246">
        <f>IF('INGRESO DE DATOS'!$G$21="Guayaquil/Santa Elena",'Tablas Guayaquil'!F977,'Tablas Resto de Ecuador'!F977)</f>
        <v>16960</v>
      </c>
      <c r="G977" s="246">
        <f>IF('INGRESO DE DATOS'!$G$21="Guayaquil/Santa Elena",'Tablas Guayaquil'!G977,'Tablas Resto de Ecuador'!G977)</f>
        <v>11503</v>
      </c>
      <c r="H977" s="246">
        <f>IF('INGRESO DE DATOS'!$G$21="Guayaquil/Santa Elena",'Tablas Guayaquil'!H977,'Tablas Resto de Ecuador'!H977)</f>
        <v>9569</v>
      </c>
      <c r="I977" s="246">
        <f>IF('INGRESO DE DATOS'!$G$21="Guayaquil/Santa Elena",'Tablas Guayaquil'!I977,'Tablas Resto de Ecuador'!I977)</f>
        <v>8037</v>
      </c>
    </row>
    <row r="978" spans="1:9" ht="14" hidden="1" x14ac:dyDescent="0.15">
      <c r="A978" s="25">
        <v>76</v>
      </c>
      <c r="B978" s="28"/>
      <c r="C978" s="246">
        <f>IF('INGRESO DE DATOS'!$G$21="Guayaquil/Santa Elena",'Tablas Guayaquil'!C978,'Tablas Resto de Ecuador'!C978)</f>
        <v>25521</v>
      </c>
      <c r="D978" s="246">
        <f>IF('INGRESO DE DATOS'!$G$21="Guayaquil/Santa Elena",'Tablas Guayaquil'!D978,'Tablas Resto de Ecuador'!D978)</f>
        <v>22191</v>
      </c>
      <c r="E978" s="246">
        <f>IF('INGRESO DE DATOS'!$G$21="Guayaquil/Santa Elena",'Tablas Guayaquil'!E978,'Tablas Resto de Ecuador'!E978)</f>
        <v>20217</v>
      </c>
      <c r="F978" s="246">
        <f>IF('INGRESO DE DATOS'!$G$21="Guayaquil/Santa Elena",'Tablas Guayaquil'!F978,'Tablas Resto de Ecuador'!F978)</f>
        <v>19016</v>
      </c>
      <c r="G978" s="246">
        <f>IF('INGRESO DE DATOS'!$G$21="Guayaquil/Santa Elena",'Tablas Guayaquil'!G978,'Tablas Resto de Ecuador'!G978)</f>
        <v>12898</v>
      </c>
      <c r="H978" s="246">
        <f>IF('INGRESO DE DATOS'!$G$21="Guayaquil/Santa Elena",'Tablas Guayaquil'!H978,'Tablas Resto de Ecuador'!H978)</f>
        <v>10304</v>
      </c>
      <c r="I978" s="246">
        <f>IF('INGRESO DE DATOS'!$G$21="Guayaquil/Santa Elena",'Tablas Guayaquil'!I978,'Tablas Resto de Ecuador'!I978)</f>
        <v>8640</v>
      </c>
    </row>
    <row r="979" spans="1:9" ht="14" hidden="1" x14ac:dyDescent="0.15">
      <c r="A979" s="25">
        <v>77</v>
      </c>
      <c r="B979" s="28"/>
      <c r="C979" s="246">
        <f>IF('INGRESO DE DATOS'!$G$21="Guayaquil/Santa Elena",'Tablas Guayaquil'!C979,'Tablas Resto de Ecuador'!C979)</f>
        <v>28660</v>
      </c>
      <c r="D979" s="246">
        <f>IF('INGRESO DE DATOS'!$G$21="Guayaquil/Santa Elena",'Tablas Guayaquil'!D979,'Tablas Resto de Ecuador'!D979)</f>
        <v>24923</v>
      </c>
      <c r="E979" s="246">
        <f>IF('INGRESO DE DATOS'!$G$21="Guayaquil/Santa Elena",'Tablas Guayaquil'!E979,'Tablas Resto de Ecuador'!E979)</f>
        <v>22723</v>
      </c>
      <c r="F979" s="246">
        <f>IF('INGRESO DE DATOS'!$G$21="Guayaquil/Santa Elena",'Tablas Guayaquil'!F979,'Tablas Resto de Ecuador'!F979)</f>
        <v>21356</v>
      </c>
      <c r="G979" s="246">
        <f>IF('INGRESO DE DATOS'!$G$21="Guayaquil/Santa Elena",'Tablas Guayaquil'!G979,'Tablas Resto de Ecuador'!G979)</f>
        <v>14489</v>
      </c>
      <c r="H979" s="246">
        <f>IF('INGRESO DE DATOS'!$G$21="Guayaquil/Santa Elena",'Tablas Guayaquil'!H979,'Tablas Resto de Ecuador'!H979)</f>
        <v>11521</v>
      </c>
      <c r="I979" s="246">
        <f>IF('INGRESO DE DATOS'!$G$21="Guayaquil/Santa Elena",'Tablas Guayaquil'!I979,'Tablas Resto de Ecuador'!I979)</f>
        <v>9270</v>
      </c>
    </row>
    <row r="980" spans="1:9" ht="14" hidden="1" x14ac:dyDescent="0.15">
      <c r="A980" s="25">
        <v>78</v>
      </c>
      <c r="B980" s="28"/>
      <c r="C980" s="246">
        <f>IF('INGRESO DE DATOS'!$G$21="Guayaquil/Santa Elena",'Tablas Guayaquil'!C980,'Tablas Resto de Ecuador'!C980)</f>
        <v>32204</v>
      </c>
      <c r="D980" s="246">
        <f>IF('INGRESO DE DATOS'!$G$21="Guayaquil/Santa Elena",'Tablas Guayaquil'!D980,'Tablas Resto de Ecuador'!D980)</f>
        <v>28003</v>
      </c>
      <c r="E980" s="246">
        <f>IF('INGRESO DE DATOS'!$G$21="Guayaquil/Santa Elena",'Tablas Guayaquil'!E980,'Tablas Resto de Ecuador'!E980)</f>
        <v>25532</v>
      </c>
      <c r="F980" s="246">
        <f>IF('INGRESO DE DATOS'!$G$21="Guayaquil/Santa Elena",'Tablas Guayaquil'!F980,'Tablas Resto de Ecuador'!F980)</f>
        <v>23994</v>
      </c>
      <c r="G980" s="246">
        <f>IF('INGRESO DE DATOS'!$G$21="Guayaquil/Santa Elena",'Tablas Guayaquil'!G980,'Tablas Resto de Ecuador'!G980)</f>
        <v>16278</v>
      </c>
      <c r="H980" s="246">
        <f>IF('INGRESO DE DATOS'!$G$21="Guayaquil/Santa Elena",'Tablas Guayaquil'!H980,'Tablas Resto de Ecuador'!H980)</f>
        <v>12371</v>
      </c>
      <c r="I980" s="246">
        <f>IF('INGRESO DE DATOS'!$G$21="Guayaquil/Santa Elena",'Tablas Guayaquil'!I980,'Tablas Resto de Ecuador'!I980)</f>
        <v>9924</v>
      </c>
    </row>
    <row r="981" spans="1:9" ht="14" hidden="1" x14ac:dyDescent="0.15">
      <c r="A981" s="25">
        <v>79</v>
      </c>
      <c r="B981" s="28"/>
      <c r="C981" s="246">
        <f>IF('INGRESO DE DATOS'!$G$21="Guayaquil/Santa Elena",'Tablas Guayaquil'!C981,'Tablas Resto de Ecuador'!C981)</f>
        <v>36183</v>
      </c>
      <c r="D981" s="246">
        <f>IF('INGRESO DE DATOS'!$G$21="Guayaquil/Santa Elena",'Tablas Guayaquil'!D981,'Tablas Resto de Ecuador'!D981)</f>
        <v>31461</v>
      </c>
      <c r="E981" s="246">
        <f>IF('INGRESO DE DATOS'!$G$21="Guayaquil/Santa Elena",'Tablas Guayaquil'!E981,'Tablas Resto de Ecuador'!E981)</f>
        <v>28687</v>
      </c>
      <c r="F981" s="246">
        <f>IF('INGRESO DE DATOS'!$G$21="Guayaquil/Santa Elena",'Tablas Guayaquil'!F981,'Tablas Resto de Ecuador'!F981)</f>
        <v>26962</v>
      </c>
      <c r="G981" s="246">
        <f>IF('INGRESO DE DATOS'!$G$21="Guayaquil/Santa Elena",'Tablas Guayaquil'!G981,'Tablas Resto de Ecuador'!G981)</f>
        <v>18291</v>
      </c>
      <c r="H981" s="246">
        <f>IF('INGRESO DE DATOS'!$G$21="Guayaquil/Santa Elena",'Tablas Guayaquil'!H981,'Tablas Resto de Ecuador'!H981)</f>
        <v>13255</v>
      </c>
      <c r="I981" s="246">
        <f>IF('INGRESO DE DATOS'!$G$21="Guayaquil/Santa Elena",'Tablas Guayaquil'!I981,'Tablas Resto de Ecuador'!I981)</f>
        <v>10594</v>
      </c>
    </row>
    <row r="982" spans="1:9" ht="14" hidden="1" x14ac:dyDescent="0.15">
      <c r="A982" s="25">
        <v>80</v>
      </c>
      <c r="B982" s="28" t="s">
        <v>3</v>
      </c>
      <c r="C982" s="246">
        <f>IF('INGRESO DE DATOS'!$G$21="Guayaquil/Santa Elena",'Tablas Guayaquil'!C982,'Tablas Resto de Ecuador'!C982)</f>
        <v>40944</v>
      </c>
      <c r="D982" s="246">
        <f>IF('INGRESO DE DATOS'!$G$21="Guayaquil/Santa Elena",'Tablas Guayaquil'!D982,'Tablas Resto de Ecuador'!D982)</f>
        <v>35606</v>
      </c>
      <c r="E982" s="246">
        <f>IF('INGRESO DE DATOS'!$G$21="Guayaquil/Santa Elena",'Tablas Guayaquil'!E982,'Tablas Resto de Ecuador'!E982)</f>
        <v>32460</v>
      </c>
      <c r="F982" s="246">
        <f>IF('INGRESO DE DATOS'!$G$21="Guayaquil/Santa Elena",'Tablas Guayaquil'!F982,'Tablas Resto de Ecuador'!F982)</f>
        <v>30509</v>
      </c>
      <c r="G982" s="246">
        <f>IF('INGRESO DE DATOS'!$G$21="Guayaquil/Santa Elena",'Tablas Guayaquil'!G982,'Tablas Resto de Ecuador'!G982)</f>
        <v>20697</v>
      </c>
      <c r="H982" s="246">
        <f>IF('INGRESO DE DATOS'!$G$21="Guayaquil/Santa Elena",'Tablas Guayaquil'!H982,'Tablas Resto de Ecuador'!H982)</f>
        <v>14710</v>
      </c>
      <c r="I982" s="246">
        <f>IF('INGRESO DE DATOS'!$G$21="Guayaquil/Santa Elena",'Tablas Guayaquil'!I982,'Tablas Resto de Ecuador'!I982)</f>
        <v>11268</v>
      </c>
    </row>
    <row r="983" spans="1:9" ht="14" hidden="1" x14ac:dyDescent="0.15">
      <c r="A983" s="25">
        <v>1</v>
      </c>
      <c r="B983" s="28" t="s">
        <v>4</v>
      </c>
      <c r="C983" s="246">
        <f>IF('INGRESO DE DATOS'!$G$21="Guayaquil/Santa Elena",'Tablas Guayaquil'!C983,'Tablas Resto de Ecuador'!C983)</f>
        <v>1560</v>
      </c>
      <c r="D983" s="246">
        <f>IF('INGRESO DE DATOS'!$G$21="Guayaquil/Santa Elena",'Tablas Guayaquil'!D983,'Tablas Resto de Ecuador'!D983)</f>
        <v>1359</v>
      </c>
      <c r="E983" s="246">
        <f>IF('INGRESO DE DATOS'!$G$21="Guayaquil/Santa Elena",'Tablas Guayaquil'!E983,'Tablas Resto de Ecuador'!E983)</f>
        <v>1173</v>
      </c>
      <c r="F983" s="246">
        <f>IF('INGRESO DE DATOS'!$G$21="Guayaquil/Santa Elena",'Tablas Guayaquil'!F983,'Tablas Resto de Ecuador'!F983)</f>
        <v>812</v>
      </c>
      <c r="G983" s="246">
        <f>IF('INGRESO DE DATOS'!$G$21="Guayaquil/Santa Elena",'Tablas Guayaquil'!G983,'Tablas Resto de Ecuador'!G983)</f>
        <v>447</v>
      </c>
      <c r="H983" s="246">
        <f>IF('INGRESO DE DATOS'!$G$21="Guayaquil/Santa Elena",'Tablas Guayaquil'!H983,'Tablas Resto de Ecuador'!H983)</f>
        <v>266</v>
      </c>
      <c r="I983" s="246">
        <f>IF('INGRESO DE DATOS'!$G$21="Guayaquil/Santa Elena",'Tablas Guayaquil'!I983,'Tablas Resto de Ecuador'!I983)</f>
        <v>156</v>
      </c>
    </row>
    <row r="984" spans="1:9" ht="14" hidden="1" x14ac:dyDescent="0.15">
      <c r="A984" s="25">
        <v>2</v>
      </c>
      <c r="B984" s="28" t="s">
        <v>1</v>
      </c>
      <c r="C984" s="246">
        <f>IF('INGRESO DE DATOS'!$G$21="Guayaquil/Santa Elena",'Tablas Guayaquil'!C984,'Tablas Resto de Ecuador'!C984)</f>
        <v>1844</v>
      </c>
      <c r="D984" s="246">
        <f>IF('INGRESO DE DATOS'!$G$21="Guayaquil/Santa Elena",'Tablas Guayaquil'!D984,'Tablas Resto de Ecuador'!D984)</f>
        <v>1606</v>
      </c>
      <c r="E984" s="246">
        <f>IF('INGRESO DE DATOS'!$G$21="Guayaquil/Santa Elena",'Tablas Guayaquil'!E984,'Tablas Resto de Ecuador'!E984)</f>
        <v>1386</v>
      </c>
      <c r="F984" s="246">
        <f>IF('INGRESO DE DATOS'!$G$21="Guayaquil/Santa Elena",'Tablas Guayaquil'!F984,'Tablas Resto de Ecuador'!F984)</f>
        <v>961</v>
      </c>
      <c r="G984" s="246">
        <f>IF('INGRESO DE DATOS'!$G$21="Guayaquil/Santa Elena",'Tablas Guayaquil'!G984,'Tablas Resto de Ecuador'!G984)</f>
        <v>528</v>
      </c>
      <c r="H984" s="246">
        <f>IF('INGRESO DE DATOS'!$G$21="Guayaquil/Santa Elena",'Tablas Guayaquil'!H984,'Tablas Resto de Ecuador'!H984)</f>
        <v>315</v>
      </c>
      <c r="I984" s="246">
        <f>IF('INGRESO DE DATOS'!$G$21="Guayaquil/Santa Elena",'Tablas Guayaquil'!I984,'Tablas Resto de Ecuador'!I984)</f>
        <v>184</v>
      </c>
    </row>
    <row r="985" spans="1:9" ht="15" hidden="1" thickBot="1" x14ac:dyDescent="0.2">
      <c r="A985" s="29">
        <v>3</v>
      </c>
      <c r="B985" s="30" t="s">
        <v>5</v>
      </c>
      <c r="C985" s="246">
        <f>IF('INGRESO DE DATOS'!$G$21="Guayaquil/Santa Elena",'Tablas Guayaquil'!C985,'Tablas Resto de Ecuador'!C985)</f>
        <v>2553</v>
      </c>
      <c r="D985" s="246">
        <f>IF('INGRESO DE DATOS'!$G$21="Guayaquil/Santa Elena",'Tablas Guayaquil'!D985,'Tablas Resto de Ecuador'!D985)</f>
        <v>2223</v>
      </c>
      <c r="E985" s="246">
        <f>IF('INGRESO DE DATOS'!$G$21="Guayaquil/Santa Elena",'Tablas Guayaquil'!E985,'Tablas Resto de Ecuador'!E985)</f>
        <v>1920</v>
      </c>
      <c r="F985" s="246">
        <f>IF('INGRESO DE DATOS'!$G$21="Guayaquil/Santa Elena",'Tablas Guayaquil'!F985,'Tablas Resto de Ecuador'!F985)</f>
        <v>1330</v>
      </c>
      <c r="G985" s="246">
        <f>IF('INGRESO DE DATOS'!$G$21="Guayaquil/Santa Elena",'Tablas Guayaquil'!G985,'Tablas Resto de Ecuador'!G985)</f>
        <v>732</v>
      </c>
      <c r="H985" s="246">
        <f>IF('INGRESO DE DATOS'!$G$21="Guayaquil/Santa Elena",'Tablas Guayaquil'!H985,'Tablas Resto de Ecuador'!H985)</f>
        <v>436</v>
      </c>
      <c r="I985" s="246">
        <f>IF('INGRESO DE DATOS'!$G$21="Guayaquil/Santa Elena",'Tablas Guayaquil'!I985,'Tablas Resto de Ecuador'!I985)</f>
        <v>256</v>
      </c>
    </row>
    <row r="986" spans="1:9" ht="14" hidden="1" thickBot="1" x14ac:dyDescent="0.2"/>
    <row r="987" spans="1:9" ht="18" hidden="1" x14ac:dyDescent="0.2">
      <c r="A987" s="443" t="s">
        <v>187</v>
      </c>
      <c r="B987" s="444"/>
      <c r="C987" s="444"/>
      <c r="D987" s="444"/>
      <c r="E987" s="444"/>
      <c r="F987" s="444"/>
      <c r="G987" s="445"/>
    </row>
    <row r="988" spans="1:9" ht="18" hidden="1" x14ac:dyDescent="0.2">
      <c r="A988" s="437" t="s">
        <v>36</v>
      </c>
      <c r="B988" s="438"/>
      <c r="C988" s="438"/>
      <c r="D988" s="438"/>
      <c r="E988" s="438"/>
      <c r="F988" s="438"/>
      <c r="G988" s="439"/>
    </row>
    <row r="989" spans="1:9" hidden="1" x14ac:dyDescent="0.15">
      <c r="A989" s="440" t="s">
        <v>0</v>
      </c>
      <c r="B989" s="441"/>
      <c r="C989" s="441"/>
      <c r="D989" s="441"/>
      <c r="E989" s="441"/>
      <c r="F989" s="441"/>
      <c r="G989" s="442"/>
    </row>
    <row r="990" spans="1:9" hidden="1" x14ac:dyDescent="0.15">
      <c r="A990" s="25" t="s">
        <v>2</v>
      </c>
      <c r="B990" s="26" t="s">
        <v>2</v>
      </c>
      <c r="C990" s="198" t="s">
        <v>47</v>
      </c>
      <c r="D990" s="198" t="s">
        <v>48</v>
      </c>
      <c r="E990" s="198" t="s">
        <v>49</v>
      </c>
      <c r="F990" s="198" t="s">
        <v>50</v>
      </c>
      <c r="G990" s="199" t="s">
        <v>51</v>
      </c>
    </row>
    <row r="991" spans="1:9" hidden="1" x14ac:dyDescent="0.15">
      <c r="A991" s="25">
        <v>18</v>
      </c>
      <c r="B991" s="28"/>
      <c r="C991" s="167">
        <f>C920*$M$2</f>
        <v>208.90833333333333</v>
      </c>
      <c r="D991" s="167">
        <f t="shared" ref="D991:I991" si="438">D920*$M$2</f>
        <v>181.87833333333333</v>
      </c>
      <c r="E991" s="167">
        <f t="shared" si="438"/>
        <v>155.99666666666667</v>
      </c>
      <c r="F991" s="167">
        <f t="shared" si="438"/>
        <v>108.73833333333333</v>
      </c>
      <c r="G991" s="167">
        <f t="shared" si="438"/>
        <v>59.801666666666669</v>
      </c>
      <c r="H991" s="167">
        <f t="shared" si="438"/>
        <v>35.686666666666667</v>
      </c>
      <c r="I991" s="167">
        <f t="shared" si="438"/>
        <v>20.934999999999999</v>
      </c>
    </row>
    <row r="992" spans="1:9" hidden="1" x14ac:dyDescent="0.15">
      <c r="A992" s="25">
        <v>19</v>
      </c>
      <c r="B992" s="28"/>
      <c r="C992" s="167">
        <f t="shared" ref="C992:I992" si="439">C921*$M$2</f>
        <v>212.35333333333332</v>
      </c>
      <c r="D992" s="167">
        <f t="shared" si="439"/>
        <v>185.05833333333334</v>
      </c>
      <c r="E992" s="167">
        <f t="shared" si="439"/>
        <v>155.99666666666667</v>
      </c>
      <c r="F992" s="167">
        <f t="shared" si="439"/>
        <v>108.73833333333333</v>
      </c>
      <c r="G992" s="167">
        <f t="shared" si="439"/>
        <v>60.243333333333332</v>
      </c>
      <c r="H992" s="167">
        <f t="shared" si="439"/>
        <v>36.12833333333333</v>
      </c>
      <c r="I992" s="167">
        <f t="shared" si="439"/>
        <v>21.288333333333334</v>
      </c>
    </row>
    <row r="993" spans="1:9" hidden="1" x14ac:dyDescent="0.15">
      <c r="A993" s="25">
        <v>20</v>
      </c>
      <c r="B993" s="28"/>
      <c r="C993" s="167">
        <f t="shared" ref="C993:I993" si="440">C922*$M$2</f>
        <v>215.97499999999999</v>
      </c>
      <c r="D993" s="167">
        <f t="shared" si="440"/>
        <v>187.97333333333333</v>
      </c>
      <c r="E993" s="167">
        <f t="shared" si="440"/>
        <v>155.99666666666667</v>
      </c>
      <c r="F993" s="167">
        <f t="shared" si="440"/>
        <v>109.00333333333333</v>
      </c>
      <c r="G993" s="167">
        <f t="shared" si="440"/>
        <v>60.861666666666665</v>
      </c>
      <c r="H993" s="167">
        <f t="shared" si="440"/>
        <v>36.658333333333331</v>
      </c>
      <c r="I993" s="167">
        <f t="shared" si="440"/>
        <v>21.73</v>
      </c>
    </row>
    <row r="994" spans="1:9" hidden="1" x14ac:dyDescent="0.15">
      <c r="A994" s="25">
        <v>21</v>
      </c>
      <c r="B994" s="28"/>
      <c r="C994" s="167">
        <f t="shared" ref="C994:I994" si="441">C923*$M$2</f>
        <v>220.03833333333333</v>
      </c>
      <c r="D994" s="167">
        <f t="shared" si="441"/>
        <v>191.41833333333332</v>
      </c>
      <c r="E994" s="167">
        <f t="shared" si="441"/>
        <v>155.99666666666667</v>
      </c>
      <c r="F994" s="167">
        <f t="shared" si="441"/>
        <v>109.53333333333333</v>
      </c>
      <c r="G994" s="167">
        <f t="shared" si="441"/>
        <v>61.568333333333335</v>
      </c>
      <c r="H994" s="167">
        <f t="shared" si="441"/>
        <v>37.365000000000002</v>
      </c>
      <c r="I994" s="167">
        <f t="shared" si="441"/>
        <v>22.26</v>
      </c>
    </row>
    <row r="995" spans="1:9" hidden="1" x14ac:dyDescent="0.15">
      <c r="A995" s="25">
        <v>22</v>
      </c>
      <c r="B995" s="28"/>
      <c r="C995" s="167">
        <f t="shared" ref="C995:I995" si="442">C924*$M$2</f>
        <v>223.74833333333333</v>
      </c>
      <c r="D995" s="167">
        <f t="shared" si="442"/>
        <v>194.51</v>
      </c>
      <c r="E995" s="167">
        <f t="shared" si="442"/>
        <v>156.35</v>
      </c>
      <c r="F995" s="167">
        <f t="shared" si="442"/>
        <v>110.32833333333333</v>
      </c>
      <c r="G995" s="167">
        <f t="shared" si="442"/>
        <v>62.451666666666668</v>
      </c>
      <c r="H995" s="167">
        <f t="shared" si="442"/>
        <v>38.071666666666665</v>
      </c>
      <c r="I995" s="167">
        <f t="shared" si="442"/>
        <v>22.878333333333334</v>
      </c>
    </row>
    <row r="996" spans="1:9" hidden="1" x14ac:dyDescent="0.15">
      <c r="A996" s="25">
        <v>23</v>
      </c>
      <c r="B996" s="28"/>
      <c r="C996" s="167">
        <f t="shared" ref="C996:I996" si="443">C925*$M$2</f>
        <v>227.37</v>
      </c>
      <c r="D996" s="167">
        <f t="shared" si="443"/>
        <v>197.60166666666666</v>
      </c>
      <c r="E996" s="167">
        <f t="shared" si="443"/>
        <v>157.23333333333332</v>
      </c>
      <c r="F996" s="167">
        <f t="shared" si="443"/>
        <v>111.38833333333334</v>
      </c>
      <c r="G996" s="167">
        <f t="shared" si="443"/>
        <v>63.423333333333332</v>
      </c>
      <c r="H996" s="167">
        <f t="shared" si="443"/>
        <v>38.866666666666667</v>
      </c>
      <c r="I996" s="167">
        <f t="shared" si="443"/>
        <v>23.496666666666666</v>
      </c>
    </row>
    <row r="997" spans="1:9" hidden="1" x14ac:dyDescent="0.15">
      <c r="A997" s="25">
        <v>24</v>
      </c>
      <c r="B997" s="28"/>
      <c r="C997" s="167">
        <f t="shared" ref="C997:I997" si="444">C926*$M$2</f>
        <v>231.16833333333332</v>
      </c>
      <c r="D997" s="167">
        <f t="shared" si="444"/>
        <v>200.87</v>
      </c>
      <c r="E997" s="167">
        <f t="shared" si="444"/>
        <v>158.38166666666666</v>
      </c>
      <c r="F997" s="167">
        <f t="shared" si="444"/>
        <v>112.71333333333334</v>
      </c>
      <c r="G997" s="167">
        <f t="shared" si="444"/>
        <v>64.571666666666673</v>
      </c>
      <c r="H997" s="167">
        <f t="shared" si="444"/>
        <v>39.838333333333331</v>
      </c>
      <c r="I997" s="167">
        <f t="shared" si="444"/>
        <v>24.291666666666668</v>
      </c>
    </row>
    <row r="998" spans="1:9" hidden="1" x14ac:dyDescent="0.15">
      <c r="A998" s="25">
        <v>25</v>
      </c>
      <c r="B998" s="28"/>
      <c r="C998" s="167">
        <f t="shared" ref="C998:I998" si="445">C927*$M$2</f>
        <v>234.70166666666665</v>
      </c>
      <c r="D998" s="167">
        <f t="shared" si="445"/>
        <v>204.315</v>
      </c>
      <c r="E998" s="167">
        <f t="shared" si="445"/>
        <v>159.97166666666666</v>
      </c>
      <c r="F998" s="167">
        <f t="shared" si="445"/>
        <v>114.215</v>
      </c>
      <c r="G998" s="167">
        <f t="shared" si="445"/>
        <v>65.808333333333337</v>
      </c>
      <c r="H998" s="167">
        <f t="shared" si="445"/>
        <v>40.81</v>
      </c>
      <c r="I998" s="167">
        <f t="shared" si="445"/>
        <v>24.998333333333335</v>
      </c>
    </row>
    <row r="999" spans="1:9" hidden="1" x14ac:dyDescent="0.15">
      <c r="A999" s="25">
        <v>26</v>
      </c>
      <c r="B999" s="28"/>
      <c r="C999" s="167">
        <f t="shared" ref="C999:I999" si="446">C928*$M$2</f>
        <v>238.5</v>
      </c>
      <c r="D999" s="167">
        <f t="shared" si="446"/>
        <v>207.40666666666667</v>
      </c>
      <c r="E999" s="167">
        <f t="shared" si="446"/>
        <v>162.00333333333333</v>
      </c>
      <c r="F999" s="167">
        <f t="shared" si="446"/>
        <v>116.15833333333333</v>
      </c>
      <c r="G999" s="167">
        <f t="shared" si="446"/>
        <v>67.398333333333326</v>
      </c>
      <c r="H999" s="167">
        <f t="shared" si="446"/>
        <v>41.958333333333336</v>
      </c>
      <c r="I999" s="167">
        <f t="shared" si="446"/>
        <v>25.793333333333333</v>
      </c>
    </row>
    <row r="1000" spans="1:9" hidden="1" x14ac:dyDescent="0.15">
      <c r="A1000" s="25">
        <v>27</v>
      </c>
      <c r="B1000" s="28"/>
      <c r="C1000" s="167">
        <f t="shared" ref="C1000:I1000" si="447">C929*$M$2</f>
        <v>242.12166666666667</v>
      </c>
      <c r="D1000" s="167">
        <f t="shared" si="447"/>
        <v>210.49833333333333</v>
      </c>
      <c r="E1000" s="167">
        <f t="shared" si="447"/>
        <v>164.38833333333332</v>
      </c>
      <c r="F1000" s="167">
        <f t="shared" si="447"/>
        <v>118.36666666666666</v>
      </c>
      <c r="G1000" s="167">
        <f t="shared" si="447"/>
        <v>68.98833333333333</v>
      </c>
      <c r="H1000" s="167">
        <f t="shared" si="447"/>
        <v>43.283333333333331</v>
      </c>
      <c r="I1000" s="167">
        <f t="shared" si="447"/>
        <v>26.853333333333332</v>
      </c>
    </row>
    <row r="1001" spans="1:9" hidden="1" x14ac:dyDescent="0.15">
      <c r="A1001" s="25">
        <v>28</v>
      </c>
      <c r="B1001" s="28"/>
      <c r="C1001" s="167">
        <f t="shared" ref="C1001:I1001" si="448">C930*$M$2</f>
        <v>246.715</v>
      </c>
      <c r="D1001" s="167">
        <f t="shared" si="448"/>
        <v>214.20833333333334</v>
      </c>
      <c r="E1001" s="167">
        <f t="shared" si="448"/>
        <v>167.215</v>
      </c>
      <c r="F1001" s="167">
        <f t="shared" si="448"/>
        <v>120.92833333333333</v>
      </c>
      <c r="G1001" s="167">
        <f t="shared" si="448"/>
        <v>70.843333333333334</v>
      </c>
      <c r="H1001" s="167">
        <f t="shared" si="448"/>
        <v>44.696666666666665</v>
      </c>
      <c r="I1001" s="167">
        <f t="shared" si="448"/>
        <v>27.824999999999999</v>
      </c>
    </row>
    <row r="1002" spans="1:9" hidden="1" x14ac:dyDescent="0.15">
      <c r="A1002" s="25">
        <v>29</v>
      </c>
      <c r="B1002" s="28"/>
      <c r="C1002" s="167">
        <f t="shared" ref="C1002:I1002" si="449">C931*$M$2</f>
        <v>250.95500000000001</v>
      </c>
      <c r="D1002" s="167">
        <f t="shared" si="449"/>
        <v>218.44833333333332</v>
      </c>
      <c r="E1002" s="167">
        <f t="shared" si="449"/>
        <v>170.57166666666666</v>
      </c>
      <c r="F1002" s="167">
        <f t="shared" si="449"/>
        <v>123.755</v>
      </c>
      <c r="G1002" s="167">
        <f t="shared" si="449"/>
        <v>73.051666666666662</v>
      </c>
      <c r="H1002" s="167">
        <f t="shared" si="449"/>
        <v>46.11</v>
      </c>
      <c r="I1002" s="167">
        <f t="shared" si="449"/>
        <v>28.973333333333333</v>
      </c>
    </row>
    <row r="1003" spans="1:9" hidden="1" x14ac:dyDescent="0.15">
      <c r="A1003" s="25">
        <v>30</v>
      </c>
      <c r="B1003" s="28"/>
      <c r="C1003" s="167">
        <f t="shared" ref="C1003:I1003" si="450">C932*$M$2</f>
        <v>255.28333333333333</v>
      </c>
      <c r="D1003" s="167">
        <f t="shared" si="450"/>
        <v>222.24666666666667</v>
      </c>
      <c r="E1003" s="167">
        <f t="shared" si="450"/>
        <v>174.45833333333334</v>
      </c>
      <c r="F1003" s="167">
        <f t="shared" si="450"/>
        <v>126.935</v>
      </c>
      <c r="G1003" s="167">
        <f t="shared" si="450"/>
        <v>75.260000000000005</v>
      </c>
      <c r="H1003" s="167">
        <f t="shared" si="450"/>
        <v>47.876666666666665</v>
      </c>
      <c r="I1003" s="167">
        <f t="shared" si="450"/>
        <v>30.21</v>
      </c>
    </row>
    <row r="1004" spans="1:9" hidden="1" x14ac:dyDescent="0.15">
      <c r="A1004" s="25">
        <v>31</v>
      </c>
      <c r="B1004" s="28"/>
      <c r="C1004" s="167">
        <f t="shared" ref="C1004:I1004" si="451">C933*$M$2</f>
        <v>259.61166666666668</v>
      </c>
      <c r="D1004" s="167">
        <f t="shared" si="451"/>
        <v>225.95666666666668</v>
      </c>
      <c r="E1004" s="167">
        <f t="shared" si="451"/>
        <v>178.69833333333332</v>
      </c>
      <c r="F1004" s="167">
        <f t="shared" si="451"/>
        <v>130.55666666666667</v>
      </c>
      <c r="G1004" s="167">
        <f t="shared" si="451"/>
        <v>77.733333333333334</v>
      </c>
      <c r="H1004" s="167">
        <f t="shared" si="451"/>
        <v>49.731666666666669</v>
      </c>
      <c r="I1004" s="167">
        <f t="shared" si="451"/>
        <v>31.535</v>
      </c>
    </row>
    <row r="1005" spans="1:9" hidden="1" x14ac:dyDescent="0.15">
      <c r="A1005" s="25">
        <v>32</v>
      </c>
      <c r="B1005" s="28"/>
      <c r="C1005" s="167">
        <f t="shared" ref="C1005:I1005" si="452">C934*$M$2</f>
        <v>264.11666666666667</v>
      </c>
      <c r="D1005" s="167">
        <f t="shared" si="452"/>
        <v>229.40166666666667</v>
      </c>
      <c r="E1005" s="167">
        <f t="shared" si="452"/>
        <v>183.46833333333333</v>
      </c>
      <c r="F1005" s="167">
        <f t="shared" si="452"/>
        <v>134.53166666666667</v>
      </c>
      <c r="G1005" s="167">
        <f t="shared" si="452"/>
        <v>80.56</v>
      </c>
      <c r="H1005" s="167">
        <f t="shared" si="452"/>
        <v>51.674999999999997</v>
      </c>
      <c r="I1005" s="167">
        <f t="shared" si="452"/>
        <v>33.036666666666669</v>
      </c>
    </row>
    <row r="1006" spans="1:9" hidden="1" x14ac:dyDescent="0.15">
      <c r="A1006" s="25">
        <v>33</v>
      </c>
      <c r="B1006" s="28"/>
      <c r="C1006" s="167">
        <f t="shared" ref="C1006:I1006" si="453">C935*$M$2</f>
        <v>271.27166666666665</v>
      </c>
      <c r="D1006" s="167">
        <f t="shared" si="453"/>
        <v>236.02666666666667</v>
      </c>
      <c r="E1006" s="167">
        <f t="shared" si="453"/>
        <v>188.85666666666665</v>
      </c>
      <c r="F1006" s="167">
        <f t="shared" si="453"/>
        <v>138.94833333333332</v>
      </c>
      <c r="G1006" s="167">
        <f t="shared" si="453"/>
        <v>83.563333333333333</v>
      </c>
      <c r="H1006" s="167">
        <f t="shared" si="453"/>
        <v>53.971666666666664</v>
      </c>
      <c r="I1006" s="167">
        <f t="shared" si="453"/>
        <v>34.626666666666665</v>
      </c>
    </row>
    <row r="1007" spans="1:9" hidden="1" x14ac:dyDescent="0.15">
      <c r="A1007" s="25">
        <v>34</v>
      </c>
      <c r="B1007" s="28"/>
      <c r="C1007" s="167">
        <f t="shared" ref="C1007:I1007" si="454">C936*$M$2</f>
        <v>278.51499999999999</v>
      </c>
      <c r="D1007" s="167">
        <f t="shared" si="454"/>
        <v>242.12166666666667</v>
      </c>
      <c r="E1007" s="167">
        <f t="shared" si="454"/>
        <v>194.86333333333334</v>
      </c>
      <c r="F1007" s="167">
        <f t="shared" si="454"/>
        <v>143.80666666666667</v>
      </c>
      <c r="G1007" s="167">
        <f t="shared" si="454"/>
        <v>87.00833333333334</v>
      </c>
      <c r="H1007" s="167">
        <f t="shared" si="454"/>
        <v>56.356666666666669</v>
      </c>
      <c r="I1007" s="167">
        <f t="shared" si="454"/>
        <v>36.393333333333331</v>
      </c>
    </row>
    <row r="1008" spans="1:9" hidden="1" x14ac:dyDescent="0.15">
      <c r="A1008" s="25">
        <v>35</v>
      </c>
      <c r="B1008" s="28"/>
      <c r="C1008" s="167">
        <f t="shared" ref="C1008:I1008" si="455">C937*$M$2</f>
        <v>285.67</v>
      </c>
      <c r="D1008" s="167">
        <f t="shared" si="455"/>
        <v>248.39333333333335</v>
      </c>
      <c r="E1008" s="167">
        <f t="shared" si="455"/>
        <v>201.4</v>
      </c>
      <c r="F1008" s="167">
        <f t="shared" si="455"/>
        <v>149.10666666666665</v>
      </c>
      <c r="G1008" s="167">
        <f t="shared" si="455"/>
        <v>90.63</v>
      </c>
      <c r="H1008" s="167">
        <f t="shared" si="455"/>
        <v>58.918333333333337</v>
      </c>
      <c r="I1008" s="167">
        <f t="shared" si="455"/>
        <v>38.248333333333335</v>
      </c>
    </row>
    <row r="1009" spans="1:9" hidden="1" x14ac:dyDescent="0.15">
      <c r="A1009" s="25">
        <v>36</v>
      </c>
      <c r="B1009" s="28"/>
      <c r="C1009" s="167">
        <f t="shared" ref="C1009:I1009" si="456">C938*$M$2</f>
        <v>292.82499999999999</v>
      </c>
      <c r="D1009" s="167">
        <f t="shared" si="456"/>
        <v>254.75333333333333</v>
      </c>
      <c r="E1009" s="167">
        <f t="shared" si="456"/>
        <v>208.55500000000001</v>
      </c>
      <c r="F1009" s="167">
        <f t="shared" si="456"/>
        <v>154.84833333333333</v>
      </c>
      <c r="G1009" s="167">
        <f t="shared" si="456"/>
        <v>94.605000000000004</v>
      </c>
      <c r="H1009" s="167">
        <f t="shared" si="456"/>
        <v>61.833333333333336</v>
      </c>
      <c r="I1009" s="167">
        <f t="shared" si="456"/>
        <v>40.368333333333332</v>
      </c>
    </row>
    <row r="1010" spans="1:9" hidden="1" x14ac:dyDescent="0.15">
      <c r="A1010" s="25">
        <v>37</v>
      </c>
      <c r="B1010" s="28"/>
      <c r="C1010" s="167">
        <f t="shared" ref="C1010:I1010" si="457">C939*$M$2</f>
        <v>300.245</v>
      </c>
      <c r="D1010" s="167">
        <f t="shared" si="457"/>
        <v>261.11333333333334</v>
      </c>
      <c r="E1010" s="167">
        <f t="shared" si="457"/>
        <v>216.41666666666666</v>
      </c>
      <c r="F1010" s="167">
        <f t="shared" si="457"/>
        <v>161.12</v>
      </c>
      <c r="G1010" s="167">
        <f t="shared" si="457"/>
        <v>98.933333333333337</v>
      </c>
      <c r="H1010" s="167">
        <f t="shared" si="457"/>
        <v>64.924999999999997</v>
      </c>
      <c r="I1010" s="167">
        <f t="shared" si="457"/>
        <v>42.576666666666668</v>
      </c>
    </row>
    <row r="1011" spans="1:9" hidden="1" x14ac:dyDescent="0.15">
      <c r="A1011" s="25">
        <v>38</v>
      </c>
      <c r="B1011" s="28"/>
      <c r="C1011" s="167">
        <f t="shared" ref="C1011:I1011" si="458">C940*$M$2</f>
        <v>307.66500000000002</v>
      </c>
      <c r="D1011" s="167">
        <f t="shared" si="458"/>
        <v>267.64999999999998</v>
      </c>
      <c r="E1011" s="167">
        <f t="shared" si="458"/>
        <v>225.07333333333332</v>
      </c>
      <c r="F1011" s="167">
        <f t="shared" si="458"/>
        <v>168.09833333333333</v>
      </c>
      <c r="G1011" s="167">
        <f t="shared" si="458"/>
        <v>103.61499999999999</v>
      </c>
      <c r="H1011" s="167">
        <f t="shared" si="458"/>
        <v>68.281666666666666</v>
      </c>
      <c r="I1011" s="167">
        <f t="shared" si="458"/>
        <v>45.138333333333335</v>
      </c>
    </row>
    <row r="1012" spans="1:9" hidden="1" x14ac:dyDescent="0.15">
      <c r="A1012" s="25">
        <v>39</v>
      </c>
      <c r="B1012" s="28"/>
      <c r="C1012" s="167">
        <f t="shared" ref="C1012:I1012" si="459">C941*$M$2</f>
        <v>315.08499999999998</v>
      </c>
      <c r="D1012" s="167">
        <f t="shared" si="459"/>
        <v>273.83333333333331</v>
      </c>
      <c r="E1012" s="167">
        <f t="shared" si="459"/>
        <v>234.43666666666667</v>
      </c>
      <c r="F1012" s="167">
        <f t="shared" si="459"/>
        <v>175.60666666666665</v>
      </c>
      <c r="G1012" s="167">
        <f t="shared" si="459"/>
        <v>108.73833333333333</v>
      </c>
      <c r="H1012" s="167">
        <f t="shared" si="459"/>
        <v>71.99166666666666</v>
      </c>
      <c r="I1012" s="167">
        <f t="shared" si="459"/>
        <v>47.788333333333334</v>
      </c>
    </row>
    <row r="1013" spans="1:9" hidden="1" x14ac:dyDescent="0.15">
      <c r="A1013" s="25">
        <v>40</v>
      </c>
      <c r="B1013" s="28"/>
      <c r="C1013" s="167">
        <f t="shared" ref="C1013:I1013" si="460">C942*$M$2</f>
        <v>322.32833333333332</v>
      </c>
      <c r="D1013" s="167">
        <f t="shared" si="460"/>
        <v>280.19333333333333</v>
      </c>
      <c r="E1013" s="167">
        <f t="shared" si="460"/>
        <v>244.41833333333332</v>
      </c>
      <c r="F1013" s="167">
        <f t="shared" si="460"/>
        <v>183.73333333333332</v>
      </c>
      <c r="G1013" s="167">
        <f t="shared" si="460"/>
        <v>114.30333333333333</v>
      </c>
      <c r="H1013" s="167">
        <f t="shared" si="460"/>
        <v>75.966666666666669</v>
      </c>
      <c r="I1013" s="167">
        <f t="shared" si="460"/>
        <v>50.703333333333333</v>
      </c>
    </row>
    <row r="1014" spans="1:9" hidden="1" x14ac:dyDescent="0.15">
      <c r="A1014" s="25">
        <v>41</v>
      </c>
      <c r="B1014" s="28"/>
      <c r="C1014" s="167">
        <f t="shared" ref="C1014:I1014" si="461">C943*$M$2</f>
        <v>329.57166666666666</v>
      </c>
      <c r="D1014" s="167">
        <f t="shared" si="461"/>
        <v>286.81833333333333</v>
      </c>
      <c r="E1014" s="167">
        <f t="shared" si="461"/>
        <v>255.54833333333335</v>
      </c>
      <c r="F1014" s="167">
        <f t="shared" si="461"/>
        <v>192.56666666666666</v>
      </c>
      <c r="G1014" s="167">
        <f t="shared" si="461"/>
        <v>120.31</v>
      </c>
      <c r="H1014" s="167">
        <f t="shared" si="461"/>
        <v>80.295000000000002</v>
      </c>
      <c r="I1014" s="167">
        <f t="shared" si="461"/>
        <v>53.795000000000002</v>
      </c>
    </row>
    <row r="1015" spans="1:9" hidden="1" x14ac:dyDescent="0.15">
      <c r="A1015" s="25">
        <v>42</v>
      </c>
      <c r="B1015" s="28"/>
      <c r="C1015" s="167">
        <f t="shared" ref="C1015:I1015" si="462">C944*$M$2</f>
        <v>337.25666666666666</v>
      </c>
      <c r="D1015" s="167">
        <f t="shared" si="462"/>
        <v>293.00166666666667</v>
      </c>
      <c r="E1015" s="167">
        <f t="shared" si="462"/>
        <v>267.38499999999999</v>
      </c>
      <c r="F1015" s="167">
        <f t="shared" si="462"/>
        <v>202.19499999999999</v>
      </c>
      <c r="G1015" s="167">
        <f t="shared" si="462"/>
        <v>126.84666666666666</v>
      </c>
      <c r="H1015" s="167">
        <f t="shared" si="462"/>
        <v>84.976666666666659</v>
      </c>
      <c r="I1015" s="167">
        <f t="shared" si="462"/>
        <v>57.24</v>
      </c>
    </row>
    <row r="1016" spans="1:9" hidden="1" x14ac:dyDescent="0.15">
      <c r="A1016" s="25">
        <v>43</v>
      </c>
      <c r="B1016" s="28"/>
      <c r="C1016" s="167">
        <f t="shared" ref="C1016:I1016" si="463">C945*$M$2</f>
        <v>350.33</v>
      </c>
      <c r="D1016" s="167">
        <f t="shared" si="463"/>
        <v>304.75</v>
      </c>
      <c r="E1016" s="167">
        <f t="shared" si="463"/>
        <v>278.07333333333332</v>
      </c>
      <c r="F1016" s="167">
        <f t="shared" si="463"/>
        <v>212.44166666666666</v>
      </c>
      <c r="G1016" s="167">
        <f t="shared" si="463"/>
        <v>133.82499999999999</v>
      </c>
      <c r="H1016" s="167">
        <f t="shared" si="463"/>
        <v>90.1</v>
      </c>
      <c r="I1016" s="167">
        <f t="shared" si="463"/>
        <v>61.038333333333334</v>
      </c>
    </row>
    <row r="1017" spans="1:9" hidden="1" x14ac:dyDescent="0.15">
      <c r="A1017" s="25">
        <v>44</v>
      </c>
      <c r="B1017" s="28"/>
      <c r="C1017" s="167">
        <f t="shared" ref="C1017:I1017" si="464">C946*$M$2</f>
        <v>363.84500000000003</v>
      </c>
      <c r="D1017" s="167">
        <f t="shared" si="464"/>
        <v>316.49833333333333</v>
      </c>
      <c r="E1017" s="167">
        <f t="shared" si="464"/>
        <v>288.67333333333335</v>
      </c>
      <c r="F1017" s="167">
        <f t="shared" si="464"/>
        <v>223.74833333333333</v>
      </c>
      <c r="G1017" s="167">
        <f t="shared" si="464"/>
        <v>141.51</v>
      </c>
      <c r="H1017" s="167">
        <f t="shared" si="464"/>
        <v>95.576666666666668</v>
      </c>
      <c r="I1017" s="167">
        <f t="shared" si="464"/>
        <v>65.101666666666659</v>
      </c>
    </row>
    <row r="1018" spans="1:9" hidden="1" x14ac:dyDescent="0.15">
      <c r="A1018" s="25">
        <v>45</v>
      </c>
      <c r="B1018" s="28"/>
      <c r="C1018" s="167">
        <f t="shared" ref="C1018:I1018" si="465">C947*$M$2</f>
        <v>377.18333333333334</v>
      </c>
      <c r="D1018" s="167">
        <f t="shared" si="465"/>
        <v>327.98166666666668</v>
      </c>
      <c r="E1018" s="167">
        <f t="shared" si="465"/>
        <v>299.00833333333333</v>
      </c>
      <c r="F1018" s="167">
        <f t="shared" si="465"/>
        <v>235.85</v>
      </c>
      <c r="G1018" s="167">
        <f t="shared" si="465"/>
        <v>149.81333333333333</v>
      </c>
      <c r="H1018" s="167">
        <f t="shared" si="465"/>
        <v>101.495</v>
      </c>
      <c r="I1018" s="167">
        <f t="shared" si="465"/>
        <v>69.518333333333331</v>
      </c>
    </row>
    <row r="1019" spans="1:9" hidden="1" x14ac:dyDescent="0.15">
      <c r="A1019" s="25">
        <v>46</v>
      </c>
      <c r="B1019" s="28"/>
      <c r="C1019" s="167">
        <f t="shared" ref="C1019:I1019" si="466">C948*$M$2</f>
        <v>390.52166666666665</v>
      </c>
      <c r="D1019" s="167">
        <f t="shared" si="466"/>
        <v>339.64166666666665</v>
      </c>
      <c r="E1019" s="167">
        <f t="shared" si="466"/>
        <v>309.87333333333333</v>
      </c>
      <c r="F1019" s="167">
        <f t="shared" si="466"/>
        <v>248.83500000000001</v>
      </c>
      <c r="G1019" s="167">
        <f t="shared" si="466"/>
        <v>158.73500000000001</v>
      </c>
      <c r="H1019" s="167">
        <f t="shared" si="466"/>
        <v>108.03166666666667</v>
      </c>
      <c r="I1019" s="167">
        <f t="shared" si="466"/>
        <v>74.376666666666665</v>
      </c>
    </row>
    <row r="1020" spans="1:9" hidden="1" x14ac:dyDescent="0.15">
      <c r="A1020" s="25">
        <v>47</v>
      </c>
      <c r="B1020" s="28"/>
      <c r="C1020" s="167">
        <f t="shared" ref="C1020:I1020" si="467">C949*$M$2</f>
        <v>404.125</v>
      </c>
      <c r="D1020" s="167">
        <f t="shared" si="467"/>
        <v>351.30166666666668</v>
      </c>
      <c r="E1020" s="167">
        <f t="shared" si="467"/>
        <v>320.29666666666668</v>
      </c>
      <c r="F1020" s="167">
        <f t="shared" si="467"/>
        <v>262.96833333333331</v>
      </c>
      <c r="G1020" s="167">
        <f t="shared" si="467"/>
        <v>168.45166666666665</v>
      </c>
      <c r="H1020" s="167">
        <f t="shared" si="467"/>
        <v>115.01</v>
      </c>
      <c r="I1020" s="167">
        <f t="shared" si="467"/>
        <v>79.5</v>
      </c>
    </row>
    <row r="1021" spans="1:9" hidden="1" x14ac:dyDescent="0.15">
      <c r="A1021" s="25">
        <v>48</v>
      </c>
      <c r="B1021" s="28"/>
      <c r="C1021" s="167">
        <f t="shared" ref="C1021:I1021" si="468">C950*$M$2</f>
        <v>418.435</v>
      </c>
      <c r="D1021" s="167">
        <f t="shared" si="468"/>
        <v>363.66833333333335</v>
      </c>
      <c r="E1021" s="167">
        <f t="shared" si="468"/>
        <v>331.51499999999999</v>
      </c>
      <c r="F1021" s="167">
        <f t="shared" si="468"/>
        <v>278.07333333333332</v>
      </c>
      <c r="G1021" s="167">
        <f t="shared" si="468"/>
        <v>178.96333333333334</v>
      </c>
      <c r="H1021" s="167">
        <f t="shared" si="468"/>
        <v>122.69499999999999</v>
      </c>
      <c r="I1021" s="167">
        <f t="shared" si="468"/>
        <v>85.153333333333336</v>
      </c>
    </row>
    <row r="1022" spans="1:9" hidden="1" x14ac:dyDescent="0.15">
      <c r="A1022" s="25">
        <v>49</v>
      </c>
      <c r="B1022" s="28"/>
      <c r="C1022" s="167">
        <f t="shared" ref="C1022:I1022" si="469">C951*$M$2</f>
        <v>432.48</v>
      </c>
      <c r="D1022" s="167">
        <f t="shared" si="469"/>
        <v>376.12333333333333</v>
      </c>
      <c r="E1022" s="167">
        <f t="shared" si="469"/>
        <v>342.99833333333333</v>
      </c>
      <c r="F1022" s="167">
        <f t="shared" si="469"/>
        <v>294.50333333333333</v>
      </c>
      <c r="G1022" s="167">
        <f t="shared" si="469"/>
        <v>190.27</v>
      </c>
      <c r="H1022" s="167">
        <f t="shared" si="469"/>
        <v>130.91</v>
      </c>
      <c r="I1022" s="167">
        <f t="shared" si="469"/>
        <v>91.424999999999997</v>
      </c>
    </row>
    <row r="1023" spans="1:9" hidden="1" x14ac:dyDescent="0.15">
      <c r="A1023" s="25">
        <v>50</v>
      </c>
      <c r="B1023" s="28"/>
      <c r="C1023" s="167">
        <f t="shared" ref="C1023:I1023" si="470">C952*$M$2</f>
        <v>446.61333333333334</v>
      </c>
      <c r="D1023" s="167">
        <f t="shared" si="470"/>
        <v>388.49</v>
      </c>
      <c r="E1023" s="167">
        <f t="shared" si="470"/>
        <v>354.04</v>
      </c>
      <c r="F1023" s="167">
        <f t="shared" si="470"/>
        <v>308.37166666666667</v>
      </c>
      <c r="G1023" s="167">
        <f t="shared" si="470"/>
        <v>203.43166666666667</v>
      </c>
      <c r="H1023" s="167">
        <f t="shared" si="470"/>
        <v>133.38333333333333</v>
      </c>
      <c r="I1023" s="167">
        <f t="shared" si="470"/>
        <v>98.58</v>
      </c>
    </row>
    <row r="1024" spans="1:9" hidden="1" x14ac:dyDescent="0.15">
      <c r="A1024" s="25">
        <v>51</v>
      </c>
      <c r="B1024" s="28"/>
      <c r="C1024" s="167">
        <f t="shared" ref="C1024:I1024" si="471">C953*$M$2</f>
        <v>460.65833333333336</v>
      </c>
      <c r="D1024" s="167">
        <f t="shared" si="471"/>
        <v>400.68</v>
      </c>
      <c r="E1024" s="167">
        <f t="shared" si="471"/>
        <v>365.34666666666669</v>
      </c>
      <c r="F1024" s="167">
        <f t="shared" si="471"/>
        <v>318.79500000000002</v>
      </c>
      <c r="G1024" s="167">
        <f t="shared" si="471"/>
        <v>219.42</v>
      </c>
      <c r="H1024" s="167">
        <f t="shared" si="471"/>
        <v>144.60166666666666</v>
      </c>
      <c r="I1024" s="167">
        <f t="shared" si="471"/>
        <v>107.325</v>
      </c>
    </row>
    <row r="1025" spans="1:9" hidden="1" x14ac:dyDescent="0.15">
      <c r="A1025" s="25">
        <v>52</v>
      </c>
      <c r="B1025" s="28"/>
      <c r="C1025" s="167">
        <f t="shared" ref="C1025:I1025" si="472">C954*$M$2</f>
        <v>474.88</v>
      </c>
      <c r="D1025" s="167">
        <f t="shared" si="472"/>
        <v>412.95833333333331</v>
      </c>
      <c r="E1025" s="167">
        <f t="shared" si="472"/>
        <v>376.65333333333331</v>
      </c>
      <c r="F1025" s="167">
        <f t="shared" si="472"/>
        <v>329.30666666666667</v>
      </c>
      <c r="G1025" s="167">
        <f t="shared" si="472"/>
        <v>230.02</v>
      </c>
      <c r="H1025" s="167">
        <f t="shared" si="472"/>
        <v>156.52666666666667</v>
      </c>
      <c r="I1025" s="167">
        <f t="shared" si="472"/>
        <v>116.77666666666667</v>
      </c>
    </row>
    <row r="1026" spans="1:9" hidden="1" x14ac:dyDescent="0.15">
      <c r="A1026" s="25">
        <v>53</v>
      </c>
      <c r="B1026" s="28"/>
      <c r="C1026" s="167">
        <f t="shared" ref="C1026:I1026" si="473">C955*$M$2</f>
        <v>491.57499999999999</v>
      </c>
      <c r="D1026" s="167">
        <f t="shared" si="473"/>
        <v>427.53333333333336</v>
      </c>
      <c r="E1026" s="167">
        <f t="shared" si="473"/>
        <v>389.99166666666667</v>
      </c>
      <c r="F1026" s="167">
        <f t="shared" si="473"/>
        <v>342.20333333333332</v>
      </c>
      <c r="G1026" s="167">
        <f t="shared" si="473"/>
        <v>238.41166666666666</v>
      </c>
      <c r="H1026" s="167">
        <f t="shared" si="473"/>
        <v>163.15166666666667</v>
      </c>
      <c r="I1026" s="167">
        <f t="shared" si="473"/>
        <v>127.02333333333333</v>
      </c>
    </row>
    <row r="1027" spans="1:9" hidden="1" x14ac:dyDescent="0.15">
      <c r="A1027" s="25">
        <v>54</v>
      </c>
      <c r="B1027" s="28"/>
      <c r="C1027" s="167">
        <f t="shared" ref="C1027:I1027" si="474">C956*$M$2</f>
        <v>508.44666666666666</v>
      </c>
      <c r="D1027" s="167">
        <f t="shared" si="474"/>
        <v>442.10833333333335</v>
      </c>
      <c r="E1027" s="167">
        <f t="shared" si="474"/>
        <v>403.24166666666667</v>
      </c>
      <c r="F1027" s="167">
        <f t="shared" si="474"/>
        <v>354.74666666666667</v>
      </c>
      <c r="G1027" s="167">
        <f t="shared" si="474"/>
        <v>246.80333333333334</v>
      </c>
      <c r="H1027" s="167">
        <f t="shared" si="474"/>
        <v>176.40166666666667</v>
      </c>
      <c r="I1027" s="167">
        <f t="shared" si="474"/>
        <v>137.97666666666666</v>
      </c>
    </row>
    <row r="1028" spans="1:9" hidden="1" x14ac:dyDescent="0.15">
      <c r="A1028" s="25">
        <v>55</v>
      </c>
      <c r="B1028" s="28"/>
      <c r="C1028" s="167">
        <f t="shared" ref="C1028:I1028" si="475">C957*$M$2</f>
        <v>525.495</v>
      </c>
      <c r="D1028" s="167">
        <f t="shared" si="475"/>
        <v>456.94833333333332</v>
      </c>
      <c r="E1028" s="167">
        <f t="shared" si="475"/>
        <v>416.40333333333331</v>
      </c>
      <c r="F1028" s="167">
        <f t="shared" si="475"/>
        <v>367.46666666666664</v>
      </c>
      <c r="G1028" s="167">
        <f t="shared" si="475"/>
        <v>255.81333333333333</v>
      </c>
      <c r="H1028" s="167">
        <f t="shared" si="475"/>
        <v>190.62333333333333</v>
      </c>
      <c r="I1028" s="167">
        <f t="shared" si="475"/>
        <v>149.72499999999999</v>
      </c>
    </row>
    <row r="1029" spans="1:9" hidden="1" x14ac:dyDescent="0.15">
      <c r="A1029" s="25">
        <v>56</v>
      </c>
      <c r="B1029" s="28"/>
      <c r="C1029" s="167">
        <f t="shared" ref="C1029:I1029" si="476">C958*$M$2</f>
        <v>542.27833333333331</v>
      </c>
      <c r="D1029" s="167">
        <f t="shared" si="476"/>
        <v>471.52333333333331</v>
      </c>
      <c r="E1029" s="167">
        <f t="shared" si="476"/>
        <v>429.65333333333331</v>
      </c>
      <c r="F1029" s="167">
        <f t="shared" si="476"/>
        <v>380.18666666666667</v>
      </c>
      <c r="G1029" s="167">
        <f t="shared" si="476"/>
        <v>264.29333333333335</v>
      </c>
      <c r="H1029" s="167">
        <f t="shared" si="476"/>
        <v>198.13166666666666</v>
      </c>
      <c r="I1029" s="167">
        <f t="shared" si="476"/>
        <v>162.35666666666665</v>
      </c>
    </row>
    <row r="1030" spans="1:9" hidden="1" x14ac:dyDescent="0.15">
      <c r="A1030" s="25">
        <v>57</v>
      </c>
      <c r="B1030" s="28"/>
      <c r="C1030" s="167">
        <f t="shared" ref="C1030:I1030" si="477">C959*$M$2</f>
        <v>558.70833333333337</v>
      </c>
      <c r="D1030" s="167">
        <f t="shared" si="477"/>
        <v>486.09833333333336</v>
      </c>
      <c r="E1030" s="167">
        <f t="shared" si="477"/>
        <v>443.16833333333335</v>
      </c>
      <c r="F1030" s="167">
        <f t="shared" si="477"/>
        <v>392.995</v>
      </c>
      <c r="G1030" s="167">
        <f t="shared" si="477"/>
        <v>272.59666666666669</v>
      </c>
      <c r="H1030" s="167">
        <f t="shared" si="477"/>
        <v>214.03166666666667</v>
      </c>
      <c r="I1030" s="167">
        <f t="shared" si="477"/>
        <v>175.96</v>
      </c>
    </row>
    <row r="1031" spans="1:9" hidden="1" x14ac:dyDescent="0.15">
      <c r="A1031" s="25">
        <v>58</v>
      </c>
      <c r="B1031" s="28"/>
      <c r="C1031" s="167">
        <f t="shared" ref="C1031:I1031" si="478">C960*$M$2</f>
        <v>578.14166666666665</v>
      </c>
      <c r="D1031" s="167">
        <f t="shared" si="478"/>
        <v>502.70499999999998</v>
      </c>
      <c r="E1031" s="167">
        <f t="shared" si="478"/>
        <v>457.03666666666669</v>
      </c>
      <c r="F1031" s="167">
        <f t="shared" si="478"/>
        <v>409.69</v>
      </c>
      <c r="G1031" s="167">
        <f t="shared" si="478"/>
        <v>283.46166666666664</v>
      </c>
      <c r="H1031" s="167">
        <f t="shared" si="478"/>
        <v>231.08</v>
      </c>
      <c r="I1031" s="167">
        <f t="shared" si="478"/>
        <v>190.62333333333333</v>
      </c>
    </row>
    <row r="1032" spans="1:9" hidden="1" x14ac:dyDescent="0.15">
      <c r="A1032" s="25">
        <v>59</v>
      </c>
      <c r="B1032" s="28"/>
      <c r="C1032" s="167">
        <f t="shared" ref="C1032:I1032" si="479">C961*$M$2</f>
        <v>597.57500000000005</v>
      </c>
      <c r="D1032" s="167">
        <f t="shared" si="479"/>
        <v>519.66499999999996</v>
      </c>
      <c r="E1032" s="167">
        <f t="shared" si="479"/>
        <v>470.90499999999997</v>
      </c>
      <c r="F1032" s="167">
        <f t="shared" si="479"/>
        <v>426.29666666666668</v>
      </c>
      <c r="G1032" s="167">
        <f t="shared" si="479"/>
        <v>294.14999999999998</v>
      </c>
      <c r="H1032" s="167">
        <f t="shared" si="479"/>
        <v>239.56</v>
      </c>
      <c r="I1032" s="167">
        <f t="shared" si="479"/>
        <v>206.435</v>
      </c>
    </row>
    <row r="1033" spans="1:9" hidden="1" x14ac:dyDescent="0.15">
      <c r="A1033" s="25">
        <v>60</v>
      </c>
      <c r="B1033" s="28"/>
      <c r="C1033" s="167">
        <f t="shared" ref="C1033:I1033" si="480">C962*$M$2</f>
        <v>616.74333333333334</v>
      </c>
      <c r="D1033" s="167">
        <f t="shared" si="480"/>
        <v>536.18333333333328</v>
      </c>
      <c r="E1033" s="167">
        <f t="shared" si="480"/>
        <v>484.86166666666668</v>
      </c>
      <c r="F1033" s="167">
        <f t="shared" si="480"/>
        <v>442.90333333333331</v>
      </c>
      <c r="G1033" s="167">
        <f t="shared" si="480"/>
        <v>304.92666666666668</v>
      </c>
      <c r="H1033" s="167">
        <f t="shared" si="480"/>
        <v>258.64</v>
      </c>
      <c r="I1033" s="167">
        <f t="shared" si="480"/>
        <v>223.39500000000001</v>
      </c>
    </row>
    <row r="1034" spans="1:9" hidden="1" x14ac:dyDescent="0.15">
      <c r="A1034" s="25">
        <v>61</v>
      </c>
      <c r="B1034" s="28"/>
      <c r="C1034" s="167">
        <f t="shared" ref="C1034:I1034" si="481">C963*$M$2</f>
        <v>640.505</v>
      </c>
      <c r="D1034" s="167">
        <f t="shared" si="481"/>
        <v>556.85333333333335</v>
      </c>
      <c r="E1034" s="167">
        <f t="shared" si="481"/>
        <v>505.79666666666668</v>
      </c>
      <c r="F1034" s="167">
        <f t="shared" si="481"/>
        <v>459.51</v>
      </c>
      <c r="G1034" s="167">
        <f t="shared" si="481"/>
        <v>316.32166666666666</v>
      </c>
      <c r="H1034" s="167">
        <f t="shared" si="481"/>
        <v>279.13333333333333</v>
      </c>
      <c r="I1034" s="167">
        <f t="shared" si="481"/>
        <v>241.68</v>
      </c>
    </row>
    <row r="1035" spans="1:9" hidden="1" x14ac:dyDescent="0.15">
      <c r="A1035" s="25">
        <v>62</v>
      </c>
      <c r="B1035" s="28"/>
      <c r="C1035" s="167">
        <f t="shared" ref="C1035:I1035" si="482">C964*$M$2</f>
        <v>681.05</v>
      </c>
      <c r="D1035" s="167">
        <f t="shared" si="482"/>
        <v>584.76666666666665</v>
      </c>
      <c r="E1035" s="167">
        <f t="shared" si="482"/>
        <v>530.61833333333334</v>
      </c>
      <c r="F1035" s="167">
        <f t="shared" si="482"/>
        <v>480.26833333333332</v>
      </c>
      <c r="G1035" s="167">
        <f t="shared" si="482"/>
        <v>330.72</v>
      </c>
      <c r="H1035" s="167">
        <f t="shared" si="482"/>
        <v>288.76166666666666</v>
      </c>
      <c r="I1035" s="167">
        <f t="shared" si="482"/>
        <v>261.29000000000002</v>
      </c>
    </row>
    <row r="1036" spans="1:9" hidden="1" x14ac:dyDescent="0.15">
      <c r="A1036" s="25">
        <v>63</v>
      </c>
      <c r="B1036" s="28"/>
      <c r="C1036" s="167">
        <f t="shared" ref="C1036:I1036" si="483">C965*$M$2</f>
        <v>728.30833333333328</v>
      </c>
      <c r="D1036" s="167">
        <f t="shared" si="483"/>
        <v>626.99</v>
      </c>
      <c r="E1036" s="167">
        <f t="shared" si="483"/>
        <v>558.17833333333328</v>
      </c>
      <c r="F1036" s="167">
        <f t="shared" si="483"/>
        <v>504.91333333333336</v>
      </c>
      <c r="G1036" s="167">
        <f t="shared" si="483"/>
        <v>347.85666666666668</v>
      </c>
      <c r="H1036" s="167">
        <f t="shared" si="483"/>
        <v>311.55166666666668</v>
      </c>
      <c r="I1036" s="167">
        <f t="shared" si="483"/>
        <v>282.57833333333332</v>
      </c>
    </row>
    <row r="1037" spans="1:9" hidden="1" x14ac:dyDescent="0.15">
      <c r="A1037" s="25">
        <v>64</v>
      </c>
      <c r="B1037" s="28"/>
      <c r="C1037" s="167">
        <f t="shared" ref="C1037:I1037" si="484">C966*$M$2</f>
        <v>779.01166666666666</v>
      </c>
      <c r="D1037" s="167">
        <f t="shared" si="484"/>
        <v>672.48166666666668</v>
      </c>
      <c r="E1037" s="167">
        <f t="shared" si="484"/>
        <v>590.06666666666672</v>
      </c>
      <c r="F1037" s="167">
        <f t="shared" si="484"/>
        <v>533.97500000000002</v>
      </c>
      <c r="G1037" s="167">
        <f t="shared" si="484"/>
        <v>367.90833333333336</v>
      </c>
      <c r="H1037" s="167">
        <f t="shared" si="484"/>
        <v>336.37333333333333</v>
      </c>
      <c r="I1037" s="167">
        <f t="shared" si="484"/>
        <v>305.54500000000002</v>
      </c>
    </row>
    <row r="1038" spans="1:9" hidden="1" x14ac:dyDescent="0.15">
      <c r="A1038" s="25">
        <v>65</v>
      </c>
      <c r="B1038" s="28"/>
      <c r="C1038" s="167">
        <f t="shared" ref="C1038:I1038" si="485">C967*$M$2</f>
        <v>833.51333333333332</v>
      </c>
      <c r="D1038" s="167">
        <f t="shared" si="485"/>
        <v>721.50666666666666</v>
      </c>
      <c r="E1038" s="167">
        <f t="shared" si="485"/>
        <v>628.58000000000004</v>
      </c>
      <c r="F1038" s="167">
        <f t="shared" si="485"/>
        <v>573.90166666666664</v>
      </c>
      <c r="G1038" s="167">
        <f t="shared" si="485"/>
        <v>393.87833333333333</v>
      </c>
      <c r="H1038" s="167">
        <f t="shared" si="485"/>
        <v>347.32666666666665</v>
      </c>
      <c r="I1038" s="167">
        <f t="shared" si="485"/>
        <v>330.36666666666667</v>
      </c>
    </row>
    <row r="1039" spans="1:9" hidden="1" x14ac:dyDescent="0.15">
      <c r="A1039" s="25">
        <v>66</v>
      </c>
      <c r="B1039" s="28"/>
      <c r="C1039" s="167">
        <f t="shared" ref="C1039:I1039" si="486">C968*$M$2</f>
        <v>892.16666666666663</v>
      </c>
      <c r="D1039" s="167">
        <f t="shared" si="486"/>
        <v>774.33</v>
      </c>
      <c r="E1039" s="167">
        <f t="shared" si="486"/>
        <v>673.80666666666662</v>
      </c>
      <c r="F1039" s="167">
        <f t="shared" si="486"/>
        <v>619.83500000000004</v>
      </c>
      <c r="G1039" s="167">
        <f t="shared" si="486"/>
        <v>424.17666666666668</v>
      </c>
      <c r="H1039" s="167">
        <f t="shared" si="486"/>
        <v>374.97500000000002</v>
      </c>
      <c r="I1039" s="167">
        <f t="shared" si="486"/>
        <v>357.04333333333335</v>
      </c>
    </row>
    <row r="1040" spans="1:9" hidden="1" x14ac:dyDescent="0.15">
      <c r="A1040" s="25">
        <v>67</v>
      </c>
      <c r="B1040" s="28"/>
      <c r="C1040" s="167">
        <f t="shared" ref="C1040:I1040" si="487">C969*$M$2</f>
        <v>955.14833333333331</v>
      </c>
      <c r="D1040" s="167">
        <f t="shared" si="487"/>
        <v>831.12833333333333</v>
      </c>
      <c r="E1040" s="167">
        <f t="shared" si="487"/>
        <v>727.77833333333331</v>
      </c>
      <c r="F1040" s="167">
        <f t="shared" si="487"/>
        <v>669.74333333333334</v>
      </c>
      <c r="G1040" s="167">
        <f t="shared" si="487"/>
        <v>458.27333333333331</v>
      </c>
      <c r="H1040" s="167">
        <f t="shared" si="487"/>
        <v>404.74333333333334</v>
      </c>
      <c r="I1040" s="167">
        <f t="shared" si="487"/>
        <v>385.84</v>
      </c>
    </row>
    <row r="1041" spans="1:9" hidden="1" x14ac:dyDescent="0.15">
      <c r="A1041" s="25">
        <v>68</v>
      </c>
      <c r="B1041" s="28"/>
      <c r="C1041" s="167">
        <f t="shared" ref="C1041:I1041" si="488">C970*$M$2</f>
        <v>1022.7233333333334</v>
      </c>
      <c r="D1041" s="167">
        <f t="shared" si="488"/>
        <v>892.255</v>
      </c>
      <c r="E1041" s="167">
        <f t="shared" si="488"/>
        <v>789.52333333333331</v>
      </c>
      <c r="F1041" s="167">
        <f t="shared" si="488"/>
        <v>726.27666666666664</v>
      </c>
      <c r="G1041" s="167">
        <f t="shared" si="488"/>
        <v>496.875</v>
      </c>
      <c r="H1041" s="167">
        <f t="shared" si="488"/>
        <v>456.68333333333334</v>
      </c>
      <c r="I1041" s="167">
        <f t="shared" si="488"/>
        <v>416.93333333333334</v>
      </c>
    </row>
    <row r="1042" spans="1:9" hidden="1" x14ac:dyDescent="0.15">
      <c r="A1042" s="25">
        <v>69</v>
      </c>
      <c r="B1042" s="28"/>
      <c r="C1042" s="167">
        <f t="shared" ref="C1042:I1042" si="489">C971*$M$2</f>
        <v>1095.3333333333333</v>
      </c>
      <c r="D1042" s="167">
        <f t="shared" si="489"/>
        <v>957.97500000000002</v>
      </c>
      <c r="E1042" s="167">
        <f t="shared" si="489"/>
        <v>861.42666666666662</v>
      </c>
      <c r="F1042" s="167">
        <f t="shared" si="489"/>
        <v>793.14499999999998</v>
      </c>
      <c r="G1042" s="167">
        <f t="shared" si="489"/>
        <v>542.72</v>
      </c>
      <c r="H1042" s="167">
        <f t="shared" si="489"/>
        <v>493.07666666666665</v>
      </c>
      <c r="I1042" s="167">
        <f t="shared" si="489"/>
        <v>450.5</v>
      </c>
    </row>
    <row r="1043" spans="1:9" hidden="1" x14ac:dyDescent="0.15">
      <c r="A1043" s="25">
        <v>70</v>
      </c>
      <c r="B1043" s="28"/>
      <c r="C1043" s="167">
        <f t="shared" ref="C1043:I1043" si="490">C972*$M$2</f>
        <v>1191.7049999999999</v>
      </c>
      <c r="D1043" s="167">
        <f t="shared" si="490"/>
        <v>1036.415</v>
      </c>
      <c r="E1043" s="167">
        <f t="shared" si="490"/>
        <v>936.77499999999998</v>
      </c>
      <c r="F1043" s="167">
        <f t="shared" si="490"/>
        <v>882.62666666666667</v>
      </c>
      <c r="G1043" s="167">
        <f t="shared" si="490"/>
        <v>600.13666666666666</v>
      </c>
      <c r="H1043" s="167">
        <f t="shared" si="490"/>
        <v>532.38499999999999</v>
      </c>
      <c r="I1043" s="167">
        <f t="shared" si="490"/>
        <v>486.71666666666664</v>
      </c>
    </row>
    <row r="1044" spans="1:9" hidden="1" x14ac:dyDescent="0.15">
      <c r="A1044" s="25">
        <v>71</v>
      </c>
      <c r="B1044" s="28"/>
      <c r="C1044" s="167">
        <f t="shared" ref="C1044:I1044" si="491">C973*$M$2</f>
        <v>1312.4566666666667</v>
      </c>
      <c r="D1044" s="167">
        <f t="shared" si="491"/>
        <v>1141.4433333333334</v>
      </c>
      <c r="E1044" s="167">
        <f t="shared" si="491"/>
        <v>1040.5666666666666</v>
      </c>
      <c r="F1044" s="167">
        <f t="shared" si="491"/>
        <v>971.93166666666662</v>
      </c>
      <c r="G1044" s="167">
        <f t="shared" si="491"/>
        <v>661.0866666666667</v>
      </c>
      <c r="H1044" s="167">
        <f t="shared" si="491"/>
        <v>599.60666666666668</v>
      </c>
      <c r="I1044" s="167">
        <f t="shared" si="491"/>
        <v>525.58333333333337</v>
      </c>
    </row>
    <row r="1045" spans="1:9" hidden="1" x14ac:dyDescent="0.15">
      <c r="A1045" s="25">
        <v>72</v>
      </c>
      <c r="B1045" s="28"/>
      <c r="C1045" s="167">
        <f t="shared" ref="C1045:I1045" si="492">C974*$M$2</f>
        <v>1451.8466666666666</v>
      </c>
      <c r="D1045" s="167">
        <f t="shared" si="492"/>
        <v>1262.5483333333334</v>
      </c>
      <c r="E1045" s="167">
        <f t="shared" si="492"/>
        <v>1151.2483333333332</v>
      </c>
      <c r="F1045" s="167">
        <f t="shared" si="492"/>
        <v>1075.635</v>
      </c>
      <c r="G1045" s="167">
        <f t="shared" si="492"/>
        <v>731.66499999999996</v>
      </c>
      <c r="H1045" s="167">
        <f t="shared" si="492"/>
        <v>647.13</v>
      </c>
      <c r="I1045" s="167">
        <f t="shared" si="492"/>
        <v>567.27666666666664</v>
      </c>
    </row>
    <row r="1046" spans="1:9" hidden="1" x14ac:dyDescent="0.15">
      <c r="A1046" s="25">
        <v>73</v>
      </c>
      <c r="B1046" s="28"/>
      <c r="C1046" s="167">
        <f t="shared" ref="C1046:I1046" si="493">C975*$M$2</f>
        <v>1612.7016666666666</v>
      </c>
      <c r="D1046" s="167">
        <f t="shared" si="493"/>
        <v>1402.2033333333334</v>
      </c>
      <c r="E1046" s="167">
        <f t="shared" si="493"/>
        <v>1278.3599999999999</v>
      </c>
      <c r="F1046" s="167">
        <f t="shared" si="493"/>
        <v>1194.0899999999999</v>
      </c>
      <c r="G1046" s="167">
        <f t="shared" si="493"/>
        <v>811.96</v>
      </c>
      <c r="H1046" s="167">
        <f t="shared" si="493"/>
        <v>698.36333333333334</v>
      </c>
      <c r="I1046" s="167">
        <f t="shared" si="493"/>
        <v>611.88499999999999</v>
      </c>
    </row>
    <row r="1047" spans="1:9" hidden="1" x14ac:dyDescent="0.15">
      <c r="A1047" s="25">
        <v>74</v>
      </c>
      <c r="B1047" s="28"/>
      <c r="C1047" s="167">
        <f t="shared" ref="C1047:I1047" si="494">C976*$M$2</f>
        <v>1797.8483333333334</v>
      </c>
      <c r="D1047" s="167">
        <f t="shared" si="494"/>
        <v>1563.2349999999999</v>
      </c>
      <c r="E1047" s="167">
        <f t="shared" si="494"/>
        <v>1425.2583333333334</v>
      </c>
      <c r="F1047" s="167">
        <f t="shared" si="494"/>
        <v>1331.36</v>
      </c>
      <c r="G1047" s="167">
        <f t="shared" si="494"/>
        <v>905.505</v>
      </c>
      <c r="H1047" s="167">
        <f t="shared" si="494"/>
        <v>784.31166666666661</v>
      </c>
      <c r="I1047" s="167">
        <f t="shared" si="494"/>
        <v>659.49666666666667</v>
      </c>
    </row>
    <row r="1048" spans="1:9" hidden="1" x14ac:dyDescent="0.15">
      <c r="A1048" s="25">
        <v>75</v>
      </c>
      <c r="B1048" s="28"/>
      <c r="C1048" s="167">
        <f t="shared" ref="C1048:I1048" si="495">C977*$M$2</f>
        <v>2010.2016666666666</v>
      </c>
      <c r="D1048" s="167">
        <f t="shared" si="495"/>
        <v>1748.1166666666666</v>
      </c>
      <c r="E1048" s="167">
        <f t="shared" si="495"/>
        <v>1587.2616666666668</v>
      </c>
      <c r="F1048" s="167">
        <f t="shared" si="495"/>
        <v>1498.1333333333334</v>
      </c>
      <c r="G1048" s="167">
        <f t="shared" si="495"/>
        <v>1016.0983333333334</v>
      </c>
      <c r="H1048" s="167">
        <f t="shared" si="495"/>
        <v>845.26166666666666</v>
      </c>
      <c r="I1048" s="167">
        <f t="shared" si="495"/>
        <v>709.93499999999995</v>
      </c>
    </row>
    <row r="1049" spans="1:9" hidden="1" x14ac:dyDescent="0.15">
      <c r="A1049" s="25">
        <v>76</v>
      </c>
      <c r="B1049" s="28"/>
      <c r="C1049" s="167">
        <f t="shared" ref="C1049:I1049" si="496">C978*$M$2</f>
        <v>2254.355</v>
      </c>
      <c r="D1049" s="167">
        <f t="shared" si="496"/>
        <v>1960.2049999999999</v>
      </c>
      <c r="E1049" s="167">
        <f t="shared" si="496"/>
        <v>1785.835</v>
      </c>
      <c r="F1049" s="167">
        <f t="shared" si="496"/>
        <v>1679.7466666666667</v>
      </c>
      <c r="G1049" s="167">
        <f t="shared" si="496"/>
        <v>1139.3233333333333</v>
      </c>
      <c r="H1049" s="167">
        <f t="shared" si="496"/>
        <v>910.18666666666661</v>
      </c>
      <c r="I1049" s="167">
        <f t="shared" si="496"/>
        <v>763.2</v>
      </c>
    </row>
    <row r="1050" spans="1:9" hidden="1" x14ac:dyDescent="0.15">
      <c r="A1050" s="25">
        <v>77</v>
      </c>
      <c r="B1050" s="28"/>
      <c r="C1050" s="167">
        <f t="shared" ref="C1050:I1050" si="497">C979*$M$2</f>
        <v>2531.6333333333332</v>
      </c>
      <c r="D1050" s="167">
        <f t="shared" si="497"/>
        <v>2201.5316666666668</v>
      </c>
      <c r="E1050" s="167">
        <f t="shared" si="497"/>
        <v>2007.1983333333333</v>
      </c>
      <c r="F1050" s="167">
        <f t="shared" si="497"/>
        <v>1886.4466666666667</v>
      </c>
      <c r="G1050" s="167">
        <f t="shared" si="497"/>
        <v>1279.8616666666667</v>
      </c>
      <c r="H1050" s="167">
        <f t="shared" si="497"/>
        <v>1017.6883333333333</v>
      </c>
      <c r="I1050" s="167">
        <f t="shared" si="497"/>
        <v>818.85</v>
      </c>
    </row>
    <row r="1051" spans="1:9" hidden="1" x14ac:dyDescent="0.15">
      <c r="A1051" s="25">
        <v>78</v>
      </c>
      <c r="B1051" s="28"/>
      <c r="C1051" s="167">
        <f t="shared" ref="C1051:I1051" si="498">C980*$M$2</f>
        <v>2844.6866666666665</v>
      </c>
      <c r="D1051" s="167">
        <f t="shared" si="498"/>
        <v>2473.5983333333334</v>
      </c>
      <c r="E1051" s="167">
        <f t="shared" si="498"/>
        <v>2255.3266666666668</v>
      </c>
      <c r="F1051" s="167">
        <f t="shared" si="498"/>
        <v>2119.4699999999998</v>
      </c>
      <c r="G1051" s="167">
        <f t="shared" si="498"/>
        <v>1437.89</v>
      </c>
      <c r="H1051" s="167">
        <f t="shared" si="498"/>
        <v>1092.7716666666668</v>
      </c>
      <c r="I1051" s="167">
        <f t="shared" si="498"/>
        <v>876.62</v>
      </c>
    </row>
    <row r="1052" spans="1:9" hidden="1" x14ac:dyDescent="0.15">
      <c r="A1052" s="25">
        <v>79</v>
      </c>
      <c r="B1052" s="28"/>
      <c r="C1052" s="167">
        <f t="shared" ref="C1052:I1052" si="499">C981*$M$2</f>
        <v>3196.165</v>
      </c>
      <c r="D1052" s="167">
        <f t="shared" si="499"/>
        <v>2779.0549999999998</v>
      </c>
      <c r="E1052" s="167">
        <f t="shared" si="499"/>
        <v>2534.0183333333334</v>
      </c>
      <c r="F1052" s="167">
        <f t="shared" si="499"/>
        <v>2381.6433333333334</v>
      </c>
      <c r="G1052" s="167">
        <f t="shared" si="499"/>
        <v>1615.7049999999999</v>
      </c>
      <c r="H1052" s="167">
        <f t="shared" si="499"/>
        <v>1170.8583333333333</v>
      </c>
      <c r="I1052" s="167">
        <f t="shared" si="499"/>
        <v>935.80333333333328</v>
      </c>
    </row>
    <row r="1053" spans="1:9" hidden="1" x14ac:dyDescent="0.15">
      <c r="A1053" s="25">
        <v>80</v>
      </c>
      <c r="B1053" s="28" t="s">
        <v>3</v>
      </c>
      <c r="C1053" s="167">
        <f t="shared" ref="C1053:I1053" si="500">C982*$M$2</f>
        <v>3616.72</v>
      </c>
      <c r="D1053" s="167">
        <f t="shared" si="500"/>
        <v>3145.1966666666667</v>
      </c>
      <c r="E1053" s="167">
        <f t="shared" si="500"/>
        <v>2867.3</v>
      </c>
      <c r="F1053" s="167">
        <f t="shared" si="500"/>
        <v>2694.9616666666666</v>
      </c>
      <c r="G1053" s="167">
        <f t="shared" si="500"/>
        <v>1828.2349999999999</v>
      </c>
      <c r="H1053" s="167">
        <f t="shared" si="500"/>
        <v>1299.3833333333334</v>
      </c>
      <c r="I1053" s="167">
        <f t="shared" si="500"/>
        <v>995.34</v>
      </c>
    </row>
    <row r="1054" spans="1:9" hidden="1" x14ac:dyDescent="0.15">
      <c r="A1054" s="25">
        <v>1</v>
      </c>
      <c r="B1054" s="28" t="s">
        <v>4</v>
      </c>
      <c r="C1054" s="167">
        <f t="shared" ref="C1054:I1054" si="501">C983*$M$2</f>
        <v>137.80000000000001</v>
      </c>
      <c r="D1054" s="167">
        <f t="shared" si="501"/>
        <v>120.045</v>
      </c>
      <c r="E1054" s="167">
        <f t="shared" si="501"/>
        <v>103.61499999999999</v>
      </c>
      <c r="F1054" s="167">
        <f t="shared" si="501"/>
        <v>71.726666666666659</v>
      </c>
      <c r="G1054" s="167">
        <f t="shared" si="501"/>
        <v>39.484999999999999</v>
      </c>
      <c r="H1054" s="167">
        <f t="shared" si="501"/>
        <v>23.496666666666666</v>
      </c>
      <c r="I1054" s="167">
        <f t="shared" si="501"/>
        <v>13.78</v>
      </c>
    </row>
    <row r="1055" spans="1:9" hidden="1" x14ac:dyDescent="0.15">
      <c r="A1055" s="25">
        <v>2</v>
      </c>
      <c r="B1055" s="28" t="s">
        <v>1</v>
      </c>
      <c r="C1055" s="167">
        <f t="shared" ref="C1055:I1055" si="502">C984*$M$2</f>
        <v>162.88666666666666</v>
      </c>
      <c r="D1055" s="167">
        <f t="shared" si="502"/>
        <v>141.86333333333334</v>
      </c>
      <c r="E1055" s="167">
        <f t="shared" si="502"/>
        <v>122.43</v>
      </c>
      <c r="F1055" s="167">
        <f t="shared" si="502"/>
        <v>84.888333333333335</v>
      </c>
      <c r="G1055" s="167">
        <f t="shared" si="502"/>
        <v>46.64</v>
      </c>
      <c r="H1055" s="167">
        <f t="shared" si="502"/>
        <v>27.824999999999999</v>
      </c>
      <c r="I1055" s="167">
        <f t="shared" si="502"/>
        <v>16.253333333333334</v>
      </c>
    </row>
    <row r="1056" spans="1:9" ht="14" hidden="1" thickBot="1" x14ac:dyDescent="0.2">
      <c r="A1056" s="29">
        <v>3</v>
      </c>
      <c r="B1056" s="30" t="s">
        <v>5</v>
      </c>
      <c r="C1056" s="167">
        <f t="shared" ref="C1056:I1056" si="503">C985*$M$2</f>
        <v>225.51499999999999</v>
      </c>
      <c r="D1056" s="167">
        <f t="shared" si="503"/>
        <v>196.36500000000001</v>
      </c>
      <c r="E1056" s="167">
        <f t="shared" si="503"/>
        <v>169.6</v>
      </c>
      <c r="F1056" s="167">
        <f t="shared" si="503"/>
        <v>117.48333333333333</v>
      </c>
      <c r="G1056" s="167">
        <f t="shared" si="503"/>
        <v>64.66</v>
      </c>
      <c r="H1056" s="167">
        <f t="shared" si="503"/>
        <v>38.513333333333335</v>
      </c>
      <c r="I1056" s="167">
        <f t="shared" si="503"/>
        <v>22.613333333333333</v>
      </c>
    </row>
    <row r="1057" spans="1:9" ht="14" hidden="1" thickBot="1" x14ac:dyDescent="0.2"/>
    <row r="1058" spans="1:9" ht="18" hidden="1" x14ac:dyDescent="0.2">
      <c r="A1058" s="443" t="s">
        <v>187</v>
      </c>
      <c r="B1058" s="444"/>
      <c r="C1058" s="444"/>
      <c r="D1058" s="444"/>
      <c r="E1058" s="444"/>
      <c r="F1058" s="444"/>
      <c r="G1058" s="445"/>
    </row>
    <row r="1059" spans="1:9" ht="18" hidden="1" x14ac:dyDescent="0.2">
      <c r="A1059" s="437" t="s">
        <v>188</v>
      </c>
      <c r="B1059" s="438"/>
      <c r="C1059" s="438"/>
      <c r="D1059" s="438"/>
      <c r="E1059" s="438"/>
      <c r="F1059" s="438"/>
      <c r="G1059" s="439"/>
    </row>
    <row r="1060" spans="1:9" hidden="1" x14ac:dyDescent="0.15">
      <c r="A1060" s="440" t="s">
        <v>0</v>
      </c>
      <c r="B1060" s="441"/>
      <c r="C1060" s="441"/>
      <c r="D1060" s="441"/>
      <c r="E1060" s="441"/>
      <c r="F1060" s="441"/>
      <c r="G1060" s="442"/>
    </row>
    <row r="1061" spans="1:9" hidden="1" x14ac:dyDescent="0.15">
      <c r="A1061" s="25" t="s">
        <v>2</v>
      </c>
      <c r="B1061" s="26" t="s">
        <v>2</v>
      </c>
      <c r="C1061" s="198" t="s">
        <v>47</v>
      </c>
      <c r="D1061" s="198" t="s">
        <v>48</v>
      </c>
      <c r="E1061" s="198" t="s">
        <v>49</v>
      </c>
      <c r="F1061" s="198" t="s">
        <v>50</v>
      </c>
      <c r="G1061" s="199" t="s">
        <v>51</v>
      </c>
    </row>
    <row r="1062" spans="1:9" hidden="1" x14ac:dyDescent="0.15">
      <c r="A1062" s="25">
        <v>18</v>
      </c>
      <c r="B1062" s="28"/>
      <c r="C1062" s="167">
        <f>C920*$M$4</f>
        <v>617.85624999999993</v>
      </c>
      <c r="D1062" s="167">
        <f t="shared" ref="D1062:I1062" si="504">D920*$M$4</f>
        <v>537.91374999999994</v>
      </c>
      <c r="E1062" s="167">
        <f t="shared" si="504"/>
        <v>461.36749999999995</v>
      </c>
      <c r="F1062" s="167">
        <f t="shared" si="504"/>
        <v>321.59875</v>
      </c>
      <c r="G1062" s="167">
        <f t="shared" si="504"/>
        <v>176.86624999999998</v>
      </c>
      <c r="H1062" s="167">
        <f t="shared" si="504"/>
        <v>105.54499999999999</v>
      </c>
      <c r="I1062" s="167">
        <f t="shared" si="504"/>
        <v>61.916249999999998</v>
      </c>
    </row>
    <row r="1063" spans="1:9" hidden="1" x14ac:dyDescent="0.15">
      <c r="A1063" s="25">
        <v>19</v>
      </c>
      <c r="B1063" s="28"/>
      <c r="C1063" s="167">
        <f t="shared" ref="C1063:I1063" si="505">C921*$M$4</f>
        <v>628.04499999999996</v>
      </c>
      <c r="D1063" s="167">
        <f t="shared" si="505"/>
        <v>547.31874999999991</v>
      </c>
      <c r="E1063" s="167">
        <f t="shared" si="505"/>
        <v>461.36749999999995</v>
      </c>
      <c r="F1063" s="167">
        <f t="shared" si="505"/>
        <v>321.59875</v>
      </c>
      <c r="G1063" s="167">
        <f t="shared" si="505"/>
        <v>178.17249999999999</v>
      </c>
      <c r="H1063" s="167">
        <f t="shared" si="505"/>
        <v>106.85124999999999</v>
      </c>
      <c r="I1063" s="167">
        <f t="shared" si="505"/>
        <v>62.961249999999993</v>
      </c>
    </row>
    <row r="1064" spans="1:9" hidden="1" x14ac:dyDescent="0.15">
      <c r="A1064" s="25">
        <v>20</v>
      </c>
      <c r="B1064" s="28"/>
      <c r="C1064" s="167">
        <f t="shared" ref="C1064:I1064" si="506">C922*$M$4</f>
        <v>638.75624999999991</v>
      </c>
      <c r="D1064" s="167">
        <f t="shared" si="506"/>
        <v>555.93999999999994</v>
      </c>
      <c r="E1064" s="167">
        <f t="shared" si="506"/>
        <v>461.36749999999995</v>
      </c>
      <c r="F1064" s="167">
        <f t="shared" si="506"/>
        <v>322.38249999999999</v>
      </c>
      <c r="G1064" s="167">
        <f t="shared" si="506"/>
        <v>180.00125</v>
      </c>
      <c r="H1064" s="167">
        <f t="shared" si="506"/>
        <v>108.41874999999999</v>
      </c>
      <c r="I1064" s="167">
        <f t="shared" si="506"/>
        <v>64.267499999999998</v>
      </c>
    </row>
    <row r="1065" spans="1:9" hidden="1" x14ac:dyDescent="0.15">
      <c r="A1065" s="25">
        <v>21</v>
      </c>
      <c r="B1065" s="28"/>
      <c r="C1065" s="167">
        <f t="shared" ref="C1065:I1065" si="507">C923*$M$4</f>
        <v>650.77374999999995</v>
      </c>
      <c r="D1065" s="167">
        <f t="shared" si="507"/>
        <v>566.12874999999997</v>
      </c>
      <c r="E1065" s="167">
        <f t="shared" si="507"/>
        <v>461.36749999999995</v>
      </c>
      <c r="F1065" s="167">
        <f t="shared" si="507"/>
        <v>323.95</v>
      </c>
      <c r="G1065" s="167">
        <f t="shared" si="507"/>
        <v>182.09124999999997</v>
      </c>
      <c r="H1065" s="167">
        <f t="shared" si="507"/>
        <v>110.50874999999999</v>
      </c>
      <c r="I1065" s="167">
        <f t="shared" si="507"/>
        <v>65.834999999999994</v>
      </c>
    </row>
    <row r="1066" spans="1:9" hidden="1" x14ac:dyDescent="0.15">
      <c r="A1066" s="25">
        <v>22</v>
      </c>
      <c r="B1066" s="28"/>
      <c r="C1066" s="167">
        <f t="shared" ref="C1066:I1066" si="508">C924*$M$4</f>
        <v>661.74624999999992</v>
      </c>
      <c r="D1066" s="167">
        <f t="shared" si="508"/>
        <v>575.27249999999992</v>
      </c>
      <c r="E1066" s="167">
        <f t="shared" si="508"/>
        <v>462.41249999999997</v>
      </c>
      <c r="F1066" s="167">
        <f t="shared" si="508"/>
        <v>326.30124999999998</v>
      </c>
      <c r="G1066" s="167">
        <f t="shared" si="508"/>
        <v>184.70374999999999</v>
      </c>
      <c r="H1066" s="167">
        <f t="shared" si="508"/>
        <v>112.59875</v>
      </c>
      <c r="I1066" s="167">
        <f t="shared" si="508"/>
        <v>67.663749999999993</v>
      </c>
    </row>
    <row r="1067" spans="1:9" hidden="1" x14ac:dyDescent="0.15">
      <c r="A1067" s="25">
        <v>23</v>
      </c>
      <c r="B1067" s="28"/>
      <c r="C1067" s="167">
        <f t="shared" ref="C1067:I1067" si="509">C925*$M$4</f>
        <v>672.45749999999998</v>
      </c>
      <c r="D1067" s="167">
        <f t="shared" si="509"/>
        <v>584.41624999999999</v>
      </c>
      <c r="E1067" s="167">
        <f t="shared" si="509"/>
        <v>465.02499999999998</v>
      </c>
      <c r="F1067" s="167">
        <f t="shared" si="509"/>
        <v>329.43624999999997</v>
      </c>
      <c r="G1067" s="167">
        <f t="shared" si="509"/>
        <v>187.57749999999999</v>
      </c>
      <c r="H1067" s="167">
        <f t="shared" si="509"/>
        <v>114.94999999999999</v>
      </c>
      <c r="I1067" s="167">
        <f t="shared" si="509"/>
        <v>69.492499999999993</v>
      </c>
    </row>
    <row r="1068" spans="1:9" hidden="1" x14ac:dyDescent="0.15">
      <c r="A1068" s="25">
        <v>24</v>
      </c>
      <c r="B1068" s="28"/>
      <c r="C1068" s="167">
        <f t="shared" ref="C1068:I1068" si="510">C926*$M$4</f>
        <v>683.69124999999997</v>
      </c>
      <c r="D1068" s="167">
        <f t="shared" si="510"/>
        <v>594.08249999999998</v>
      </c>
      <c r="E1068" s="167">
        <f t="shared" si="510"/>
        <v>468.42124999999999</v>
      </c>
      <c r="F1068" s="167">
        <f t="shared" si="510"/>
        <v>333.35499999999996</v>
      </c>
      <c r="G1068" s="167">
        <f t="shared" si="510"/>
        <v>190.97375</v>
      </c>
      <c r="H1068" s="167">
        <f t="shared" si="510"/>
        <v>117.82374999999999</v>
      </c>
      <c r="I1068" s="167">
        <f t="shared" si="510"/>
        <v>71.84375</v>
      </c>
    </row>
    <row r="1069" spans="1:9" hidden="1" x14ac:dyDescent="0.15">
      <c r="A1069" s="25">
        <v>25</v>
      </c>
      <c r="B1069" s="28"/>
      <c r="C1069" s="167">
        <f t="shared" ref="C1069:I1069" si="511">C927*$M$4</f>
        <v>694.1412499999999</v>
      </c>
      <c r="D1069" s="167">
        <f t="shared" si="511"/>
        <v>604.27125000000001</v>
      </c>
      <c r="E1069" s="167">
        <f t="shared" si="511"/>
        <v>473.12374999999997</v>
      </c>
      <c r="F1069" s="167">
        <f t="shared" si="511"/>
        <v>337.79624999999999</v>
      </c>
      <c r="G1069" s="167">
        <f t="shared" si="511"/>
        <v>194.63124999999999</v>
      </c>
      <c r="H1069" s="167">
        <f t="shared" si="511"/>
        <v>120.69749999999999</v>
      </c>
      <c r="I1069" s="167">
        <f t="shared" si="511"/>
        <v>73.933749999999989</v>
      </c>
    </row>
    <row r="1070" spans="1:9" hidden="1" x14ac:dyDescent="0.15">
      <c r="A1070" s="25">
        <v>26</v>
      </c>
      <c r="B1070" s="28"/>
      <c r="C1070" s="167">
        <f t="shared" ref="C1070:I1070" si="512">C928*$M$4</f>
        <v>705.375</v>
      </c>
      <c r="D1070" s="167">
        <f t="shared" si="512"/>
        <v>613.41499999999996</v>
      </c>
      <c r="E1070" s="167">
        <f t="shared" si="512"/>
        <v>479.13249999999999</v>
      </c>
      <c r="F1070" s="167">
        <f t="shared" si="512"/>
        <v>343.54374999999999</v>
      </c>
      <c r="G1070" s="167">
        <f t="shared" si="512"/>
        <v>199.33374999999998</v>
      </c>
      <c r="H1070" s="167">
        <f t="shared" si="512"/>
        <v>124.09374999999999</v>
      </c>
      <c r="I1070" s="167">
        <f t="shared" si="512"/>
        <v>76.284999999999997</v>
      </c>
    </row>
    <row r="1071" spans="1:9" hidden="1" x14ac:dyDescent="0.15">
      <c r="A1071" s="25">
        <v>27</v>
      </c>
      <c r="B1071" s="28"/>
      <c r="C1071" s="167">
        <f t="shared" ref="C1071:I1071" si="513">C929*$M$4</f>
        <v>716.08624999999995</v>
      </c>
      <c r="D1071" s="167">
        <f t="shared" si="513"/>
        <v>622.55874999999992</v>
      </c>
      <c r="E1071" s="167">
        <f t="shared" si="513"/>
        <v>486.18624999999997</v>
      </c>
      <c r="F1071" s="167">
        <f t="shared" si="513"/>
        <v>350.07499999999999</v>
      </c>
      <c r="G1071" s="167">
        <f t="shared" si="513"/>
        <v>204.03625</v>
      </c>
      <c r="H1071" s="167">
        <f t="shared" si="513"/>
        <v>128.01249999999999</v>
      </c>
      <c r="I1071" s="167">
        <f t="shared" si="513"/>
        <v>79.419999999999987</v>
      </c>
    </row>
    <row r="1072" spans="1:9" hidden="1" x14ac:dyDescent="0.15">
      <c r="A1072" s="25">
        <v>28</v>
      </c>
      <c r="B1072" s="28"/>
      <c r="C1072" s="167">
        <f t="shared" ref="C1072:I1072" si="514">C930*$M$4</f>
        <v>729.67124999999999</v>
      </c>
      <c r="D1072" s="167">
        <f t="shared" si="514"/>
        <v>633.53125</v>
      </c>
      <c r="E1072" s="167">
        <f t="shared" si="514"/>
        <v>494.54624999999999</v>
      </c>
      <c r="F1072" s="167">
        <f t="shared" si="514"/>
        <v>357.65124999999995</v>
      </c>
      <c r="G1072" s="167">
        <f t="shared" si="514"/>
        <v>209.52249999999998</v>
      </c>
      <c r="H1072" s="167">
        <f t="shared" si="514"/>
        <v>132.1925</v>
      </c>
      <c r="I1072" s="167">
        <f t="shared" si="514"/>
        <v>82.293749999999989</v>
      </c>
    </row>
    <row r="1073" spans="1:9" hidden="1" x14ac:dyDescent="0.15">
      <c r="A1073" s="25">
        <v>29</v>
      </c>
      <c r="B1073" s="28"/>
      <c r="C1073" s="167">
        <f t="shared" ref="C1073:I1073" si="515">C931*$M$4</f>
        <v>742.21124999999995</v>
      </c>
      <c r="D1073" s="167">
        <f t="shared" si="515"/>
        <v>646.07124999999996</v>
      </c>
      <c r="E1073" s="167">
        <f t="shared" si="515"/>
        <v>504.47374999999994</v>
      </c>
      <c r="F1073" s="167">
        <f t="shared" si="515"/>
        <v>366.01124999999996</v>
      </c>
      <c r="G1073" s="167">
        <f t="shared" si="515"/>
        <v>216.05374999999998</v>
      </c>
      <c r="H1073" s="167">
        <f t="shared" si="515"/>
        <v>136.3725</v>
      </c>
      <c r="I1073" s="167">
        <f t="shared" si="515"/>
        <v>85.69</v>
      </c>
    </row>
    <row r="1074" spans="1:9" hidden="1" x14ac:dyDescent="0.15">
      <c r="A1074" s="25">
        <v>30</v>
      </c>
      <c r="B1074" s="28"/>
      <c r="C1074" s="167">
        <f t="shared" ref="C1074:I1074" si="516">C932*$M$4</f>
        <v>755.01249999999993</v>
      </c>
      <c r="D1074" s="167">
        <f t="shared" si="516"/>
        <v>657.30499999999995</v>
      </c>
      <c r="E1074" s="167">
        <f t="shared" si="516"/>
        <v>515.96875</v>
      </c>
      <c r="F1074" s="167">
        <f t="shared" si="516"/>
        <v>375.41624999999999</v>
      </c>
      <c r="G1074" s="167">
        <f t="shared" si="516"/>
        <v>222.58499999999998</v>
      </c>
      <c r="H1074" s="167">
        <f t="shared" si="516"/>
        <v>141.5975</v>
      </c>
      <c r="I1074" s="167">
        <f t="shared" si="516"/>
        <v>89.347499999999997</v>
      </c>
    </row>
    <row r="1075" spans="1:9" hidden="1" x14ac:dyDescent="0.15">
      <c r="A1075" s="25">
        <v>31</v>
      </c>
      <c r="B1075" s="28"/>
      <c r="C1075" s="167">
        <f t="shared" ref="C1075:I1075" si="517">C933*$M$4</f>
        <v>767.81374999999991</v>
      </c>
      <c r="D1075" s="167">
        <f t="shared" si="517"/>
        <v>668.27749999999992</v>
      </c>
      <c r="E1075" s="167">
        <f t="shared" si="517"/>
        <v>528.50874999999996</v>
      </c>
      <c r="F1075" s="167">
        <f t="shared" si="517"/>
        <v>386.1275</v>
      </c>
      <c r="G1075" s="167">
        <f t="shared" si="517"/>
        <v>229.89999999999998</v>
      </c>
      <c r="H1075" s="167">
        <f t="shared" si="517"/>
        <v>147.08374999999998</v>
      </c>
      <c r="I1075" s="167">
        <f t="shared" si="517"/>
        <v>93.266249999999999</v>
      </c>
    </row>
    <row r="1076" spans="1:9" hidden="1" x14ac:dyDescent="0.15">
      <c r="A1076" s="25">
        <v>32</v>
      </c>
      <c r="B1076" s="28"/>
      <c r="C1076" s="167">
        <f t="shared" ref="C1076:I1076" si="518">C934*$M$4</f>
        <v>781.13749999999993</v>
      </c>
      <c r="D1076" s="167">
        <f t="shared" si="518"/>
        <v>678.46624999999995</v>
      </c>
      <c r="E1076" s="167">
        <f t="shared" si="518"/>
        <v>542.61624999999992</v>
      </c>
      <c r="F1076" s="167">
        <f t="shared" si="518"/>
        <v>397.88374999999996</v>
      </c>
      <c r="G1076" s="167">
        <f t="shared" si="518"/>
        <v>238.26</v>
      </c>
      <c r="H1076" s="167">
        <f t="shared" si="518"/>
        <v>152.83124999999998</v>
      </c>
      <c r="I1076" s="167">
        <f t="shared" si="518"/>
        <v>97.707499999999996</v>
      </c>
    </row>
    <row r="1077" spans="1:9" hidden="1" x14ac:dyDescent="0.15">
      <c r="A1077" s="25">
        <v>33</v>
      </c>
      <c r="B1077" s="28"/>
      <c r="C1077" s="167">
        <f t="shared" ref="C1077:I1077" si="519">C935*$M$4</f>
        <v>802.29874999999993</v>
      </c>
      <c r="D1077" s="167">
        <f t="shared" si="519"/>
        <v>698.06</v>
      </c>
      <c r="E1077" s="167">
        <f t="shared" si="519"/>
        <v>558.55250000000001</v>
      </c>
      <c r="F1077" s="167">
        <f t="shared" si="519"/>
        <v>410.94624999999996</v>
      </c>
      <c r="G1077" s="167">
        <f t="shared" si="519"/>
        <v>247.14249999999998</v>
      </c>
      <c r="H1077" s="167">
        <f t="shared" si="519"/>
        <v>159.62375</v>
      </c>
      <c r="I1077" s="167">
        <f t="shared" si="519"/>
        <v>102.41</v>
      </c>
    </row>
    <row r="1078" spans="1:9" hidden="1" x14ac:dyDescent="0.15">
      <c r="A1078" s="25">
        <v>34</v>
      </c>
      <c r="B1078" s="28"/>
      <c r="C1078" s="167">
        <f t="shared" ref="C1078:I1078" si="520">C936*$M$4</f>
        <v>823.72124999999994</v>
      </c>
      <c r="D1078" s="167">
        <f t="shared" si="520"/>
        <v>716.08624999999995</v>
      </c>
      <c r="E1078" s="167">
        <f t="shared" si="520"/>
        <v>576.3175</v>
      </c>
      <c r="F1078" s="167">
        <f t="shared" si="520"/>
        <v>425.315</v>
      </c>
      <c r="G1078" s="167">
        <f t="shared" si="520"/>
        <v>257.33124999999995</v>
      </c>
      <c r="H1078" s="167">
        <f t="shared" si="520"/>
        <v>166.67749999999998</v>
      </c>
      <c r="I1078" s="167">
        <f t="shared" si="520"/>
        <v>107.63499999999999</v>
      </c>
    </row>
    <row r="1079" spans="1:9" hidden="1" x14ac:dyDescent="0.15">
      <c r="A1079" s="25">
        <v>35</v>
      </c>
      <c r="B1079" s="28"/>
      <c r="C1079" s="167">
        <f t="shared" ref="C1079:I1079" si="521">C937*$M$4</f>
        <v>844.88249999999994</v>
      </c>
      <c r="D1079" s="167">
        <f t="shared" si="521"/>
        <v>734.63499999999999</v>
      </c>
      <c r="E1079" s="167">
        <f t="shared" si="521"/>
        <v>595.65</v>
      </c>
      <c r="F1079" s="167">
        <f t="shared" si="521"/>
        <v>440.98999999999995</v>
      </c>
      <c r="G1079" s="167">
        <f t="shared" si="521"/>
        <v>268.04249999999996</v>
      </c>
      <c r="H1079" s="167">
        <f t="shared" si="521"/>
        <v>174.25375</v>
      </c>
      <c r="I1079" s="167">
        <f t="shared" si="521"/>
        <v>113.12124999999999</v>
      </c>
    </row>
    <row r="1080" spans="1:9" hidden="1" x14ac:dyDescent="0.15">
      <c r="A1080" s="25">
        <v>36</v>
      </c>
      <c r="B1080" s="28"/>
      <c r="C1080" s="167">
        <f t="shared" ref="C1080:I1080" si="522">C938*$M$4</f>
        <v>866.04374999999993</v>
      </c>
      <c r="D1080" s="167">
        <f t="shared" si="522"/>
        <v>753.44499999999994</v>
      </c>
      <c r="E1080" s="167">
        <f t="shared" si="522"/>
        <v>616.81124999999997</v>
      </c>
      <c r="F1080" s="167">
        <f t="shared" si="522"/>
        <v>457.97124999999994</v>
      </c>
      <c r="G1080" s="167">
        <f t="shared" si="522"/>
        <v>279.79874999999998</v>
      </c>
      <c r="H1080" s="167">
        <f t="shared" si="522"/>
        <v>182.875</v>
      </c>
      <c r="I1080" s="167">
        <f t="shared" si="522"/>
        <v>119.39124999999999</v>
      </c>
    </row>
    <row r="1081" spans="1:9" hidden="1" x14ac:dyDescent="0.15">
      <c r="A1081" s="25">
        <v>37</v>
      </c>
      <c r="B1081" s="28"/>
      <c r="C1081" s="167">
        <f t="shared" ref="C1081:I1081" si="523">C939*$M$4</f>
        <v>887.98874999999998</v>
      </c>
      <c r="D1081" s="167">
        <f t="shared" si="523"/>
        <v>772.255</v>
      </c>
      <c r="E1081" s="167">
        <f t="shared" si="523"/>
        <v>640.0625</v>
      </c>
      <c r="F1081" s="167">
        <f t="shared" si="523"/>
        <v>476.52</v>
      </c>
      <c r="G1081" s="167">
        <f t="shared" si="523"/>
        <v>292.59999999999997</v>
      </c>
      <c r="H1081" s="167">
        <f t="shared" si="523"/>
        <v>192.01874999999998</v>
      </c>
      <c r="I1081" s="167">
        <f t="shared" si="523"/>
        <v>125.92249999999999</v>
      </c>
    </row>
    <row r="1082" spans="1:9" hidden="1" x14ac:dyDescent="0.15">
      <c r="A1082" s="25">
        <v>38</v>
      </c>
      <c r="B1082" s="28"/>
      <c r="C1082" s="167">
        <f t="shared" ref="C1082:I1082" si="524">C940*$M$4</f>
        <v>909.93374999999992</v>
      </c>
      <c r="D1082" s="167">
        <f t="shared" si="524"/>
        <v>791.58749999999998</v>
      </c>
      <c r="E1082" s="167">
        <f t="shared" si="524"/>
        <v>665.66499999999996</v>
      </c>
      <c r="F1082" s="167">
        <f t="shared" si="524"/>
        <v>497.15874999999994</v>
      </c>
      <c r="G1082" s="167">
        <f t="shared" si="524"/>
        <v>306.44624999999996</v>
      </c>
      <c r="H1082" s="167">
        <f t="shared" si="524"/>
        <v>201.94624999999999</v>
      </c>
      <c r="I1082" s="167">
        <f t="shared" si="524"/>
        <v>133.49875</v>
      </c>
    </row>
    <row r="1083" spans="1:9" hidden="1" x14ac:dyDescent="0.15">
      <c r="A1083" s="25">
        <v>39</v>
      </c>
      <c r="B1083" s="28"/>
      <c r="C1083" s="167">
        <f t="shared" ref="C1083:I1083" si="525">C941*$M$4</f>
        <v>931.87874999999997</v>
      </c>
      <c r="D1083" s="167">
        <f t="shared" si="525"/>
        <v>809.875</v>
      </c>
      <c r="E1083" s="167">
        <f t="shared" si="525"/>
        <v>693.35749999999996</v>
      </c>
      <c r="F1083" s="167">
        <f t="shared" si="525"/>
        <v>519.36500000000001</v>
      </c>
      <c r="G1083" s="167">
        <f t="shared" si="525"/>
        <v>321.59875</v>
      </c>
      <c r="H1083" s="167">
        <f t="shared" si="525"/>
        <v>212.91874999999999</v>
      </c>
      <c r="I1083" s="167">
        <f t="shared" si="525"/>
        <v>141.33624999999998</v>
      </c>
    </row>
    <row r="1084" spans="1:9" hidden="1" x14ac:dyDescent="0.15">
      <c r="A1084" s="25">
        <v>40</v>
      </c>
      <c r="B1084" s="28"/>
      <c r="C1084" s="167">
        <f t="shared" ref="C1084:I1084" si="526">C942*$M$4</f>
        <v>953.30124999999998</v>
      </c>
      <c r="D1084" s="167">
        <f t="shared" si="526"/>
        <v>828.68499999999995</v>
      </c>
      <c r="E1084" s="167">
        <f t="shared" si="526"/>
        <v>722.87874999999997</v>
      </c>
      <c r="F1084" s="167">
        <f t="shared" si="526"/>
        <v>543.4</v>
      </c>
      <c r="G1084" s="167">
        <f t="shared" si="526"/>
        <v>338.0575</v>
      </c>
      <c r="H1084" s="167">
        <f t="shared" si="526"/>
        <v>224.67499999999998</v>
      </c>
      <c r="I1084" s="167">
        <f t="shared" si="526"/>
        <v>149.95749999999998</v>
      </c>
    </row>
    <row r="1085" spans="1:9" hidden="1" x14ac:dyDescent="0.15">
      <c r="A1085" s="25">
        <v>41</v>
      </c>
      <c r="B1085" s="28"/>
      <c r="C1085" s="167">
        <f t="shared" ref="C1085:I1085" si="527">C943*$M$4</f>
        <v>974.72374999999988</v>
      </c>
      <c r="D1085" s="167">
        <f t="shared" si="527"/>
        <v>848.27874999999995</v>
      </c>
      <c r="E1085" s="167">
        <f t="shared" si="527"/>
        <v>755.79624999999999</v>
      </c>
      <c r="F1085" s="167">
        <f t="shared" si="527"/>
        <v>569.52499999999998</v>
      </c>
      <c r="G1085" s="167">
        <f t="shared" si="527"/>
        <v>355.82249999999999</v>
      </c>
      <c r="H1085" s="167">
        <f t="shared" si="527"/>
        <v>237.47624999999999</v>
      </c>
      <c r="I1085" s="167">
        <f t="shared" si="527"/>
        <v>159.10124999999999</v>
      </c>
    </row>
    <row r="1086" spans="1:9" hidden="1" x14ac:dyDescent="0.15">
      <c r="A1086" s="25">
        <v>42</v>
      </c>
      <c r="B1086" s="28"/>
      <c r="C1086" s="167">
        <f t="shared" ref="C1086:I1086" si="528">C944*$M$4</f>
        <v>997.45249999999999</v>
      </c>
      <c r="D1086" s="167">
        <f t="shared" si="528"/>
        <v>866.56624999999997</v>
      </c>
      <c r="E1086" s="167">
        <f t="shared" si="528"/>
        <v>790.80374999999992</v>
      </c>
      <c r="F1086" s="167">
        <f t="shared" si="528"/>
        <v>598.00124999999991</v>
      </c>
      <c r="G1086" s="167">
        <f t="shared" si="528"/>
        <v>375.15499999999997</v>
      </c>
      <c r="H1086" s="167">
        <f t="shared" si="528"/>
        <v>251.32249999999999</v>
      </c>
      <c r="I1086" s="167">
        <f t="shared" si="528"/>
        <v>169.29</v>
      </c>
    </row>
    <row r="1087" spans="1:9" hidden="1" x14ac:dyDescent="0.15">
      <c r="A1087" s="25">
        <v>43</v>
      </c>
      <c r="B1087" s="28"/>
      <c r="C1087" s="167">
        <f t="shared" ref="C1087:I1087" si="529">C945*$M$4</f>
        <v>1036.1174999999998</v>
      </c>
      <c r="D1087" s="167">
        <f t="shared" si="529"/>
        <v>901.31249999999989</v>
      </c>
      <c r="E1087" s="167">
        <f t="shared" si="529"/>
        <v>822.41499999999996</v>
      </c>
      <c r="F1087" s="167">
        <f t="shared" si="529"/>
        <v>628.30624999999998</v>
      </c>
      <c r="G1087" s="167">
        <f t="shared" si="529"/>
        <v>395.79374999999999</v>
      </c>
      <c r="H1087" s="167">
        <f t="shared" si="529"/>
        <v>266.47499999999997</v>
      </c>
      <c r="I1087" s="167">
        <f t="shared" si="529"/>
        <v>180.52374999999998</v>
      </c>
    </row>
    <row r="1088" spans="1:9" hidden="1" x14ac:dyDescent="0.15">
      <c r="A1088" s="25">
        <v>44</v>
      </c>
      <c r="B1088" s="28"/>
      <c r="C1088" s="167">
        <f t="shared" ref="C1088:I1088" si="530">C946*$M$4</f>
        <v>1076.0887499999999</v>
      </c>
      <c r="D1088" s="167">
        <f t="shared" si="530"/>
        <v>936.05874999999992</v>
      </c>
      <c r="E1088" s="167">
        <f t="shared" si="530"/>
        <v>853.76499999999999</v>
      </c>
      <c r="F1088" s="167">
        <f t="shared" si="530"/>
        <v>661.74624999999992</v>
      </c>
      <c r="G1088" s="167">
        <f t="shared" si="530"/>
        <v>418.52249999999998</v>
      </c>
      <c r="H1088" s="167">
        <f t="shared" si="530"/>
        <v>282.67249999999996</v>
      </c>
      <c r="I1088" s="167">
        <f t="shared" si="530"/>
        <v>192.54124999999999</v>
      </c>
    </row>
    <row r="1089" spans="1:9" hidden="1" x14ac:dyDescent="0.15">
      <c r="A1089" s="25">
        <v>45</v>
      </c>
      <c r="B1089" s="28"/>
      <c r="C1089" s="167">
        <f t="shared" ref="C1089:I1089" si="531">C947*$M$4</f>
        <v>1115.5374999999999</v>
      </c>
      <c r="D1089" s="167">
        <f t="shared" si="531"/>
        <v>970.0212499999999</v>
      </c>
      <c r="E1089" s="167">
        <f t="shared" si="531"/>
        <v>884.33124999999995</v>
      </c>
      <c r="F1089" s="167">
        <f t="shared" si="531"/>
        <v>697.53749999999991</v>
      </c>
      <c r="G1089" s="167">
        <f t="shared" si="531"/>
        <v>443.08</v>
      </c>
      <c r="H1089" s="167">
        <f t="shared" si="531"/>
        <v>300.17624999999998</v>
      </c>
      <c r="I1089" s="167">
        <f t="shared" si="531"/>
        <v>205.60374999999999</v>
      </c>
    </row>
    <row r="1090" spans="1:9" hidden="1" x14ac:dyDescent="0.15">
      <c r="A1090" s="25">
        <v>46</v>
      </c>
      <c r="B1090" s="28"/>
      <c r="C1090" s="167">
        <f t="shared" ref="C1090:I1090" si="532">C948*$M$4</f>
        <v>1154.9862499999999</v>
      </c>
      <c r="D1090" s="167">
        <f t="shared" si="532"/>
        <v>1004.5062499999999</v>
      </c>
      <c r="E1090" s="167">
        <f t="shared" si="532"/>
        <v>916.46499999999992</v>
      </c>
      <c r="F1090" s="167">
        <f t="shared" si="532"/>
        <v>735.94124999999997</v>
      </c>
      <c r="G1090" s="167">
        <f t="shared" si="532"/>
        <v>469.46624999999995</v>
      </c>
      <c r="H1090" s="167">
        <f t="shared" si="532"/>
        <v>319.50874999999996</v>
      </c>
      <c r="I1090" s="167">
        <f t="shared" si="532"/>
        <v>219.9725</v>
      </c>
    </row>
    <row r="1091" spans="1:9" hidden="1" x14ac:dyDescent="0.15">
      <c r="A1091" s="25">
        <v>47</v>
      </c>
      <c r="B1091" s="28"/>
      <c r="C1091" s="167">
        <f t="shared" ref="C1091:I1091" si="533">C949*$M$4</f>
        <v>1195.21875</v>
      </c>
      <c r="D1091" s="167">
        <f t="shared" si="533"/>
        <v>1038.99125</v>
      </c>
      <c r="E1091" s="167">
        <f t="shared" si="533"/>
        <v>947.2924999999999</v>
      </c>
      <c r="F1091" s="167">
        <f t="shared" si="533"/>
        <v>777.74124999999992</v>
      </c>
      <c r="G1091" s="167">
        <f t="shared" si="533"/>
        <v>498.20374999999996</v>
      </c>
      <c r="H1091" s="167">
        <f t="shared" si="533"/>
        <v>340.14749999999998</v>
      </c>
      <c r="I1091" s="167">
        <f t="shared" si="533"/>
        <v>235.12499999999997</v>
      </c>
    </row>
    <row r="1092" spans="1:9" hidden="1" x14ac:dyDescent="0.15">
      <c r="A1092" s="25">
        <v>48</v>
      </c>
      <c r="B1092" s="28"/>
      <c r="C1092" s="167">
        <f t="shared" ref="C1092:I1092" si="534">C950*$M$4</f>
        <v>1237.54125</v>
      </c>
      <c r="D1092" s="167">
        <f t="shared" si="534"/>
        <v>1075.5662499999999</v>
      </c>
      <c r="E1092" s="167">
        <f t="shared" si="534"/>
        <v>980.47124999999994</v>
      </c>
      <c r="F1092" s="167">
        <f t="shared" si="534"/>
        <v>822.41499999999996</v>
      </c>
      <c r="G1092" s="167">
        <f t="shared" si="534"/>
        <v>529.29250000000002</v>
      </c>
      <c r="H1092" s="167">
        <f t="shared" si="534"/>
        <v>362.87624999999997</v>
      </c>
      <c r="I1092" s="167">
        <f t="shared" si="534"/>
        <v>251.84499999999997</v>
      </c>
    </row>
    <row r="1093" spans="1:9" hidden="1" x14ac:dyDescent="0.15">
      <c r="A1093" s="25">
        <v>49</v>
      </c>
      <c r="B1093" s="28"/>
      <c r="C1093" s="167">
        <f t="shared" ref="C1093:I1093" si="535">C951*$M$4</f>
        <v>1279.08</v>
      </c>
      <c r="D1093" s="167">
        <f t="shared" si="535"/>
        <v>1112.4024999999999</v>
      </c>
      <c r="E1093" s="167">
        <f t="shared" si="535"/>
        <v>1014.4337499999999</v>
      </c>
      <c r="F1093" s="167">
        <f t="shared" si="535"/>
        <v>871.00749999999994</v>
      </c>
      <c r="G1093" s="167">
        <f t="shared" si="535"/>
        <v>562.73249999999996</v>
      </c>
      <c r="H1093" s="167">
        <f t="shared" si="535"/>
        <v>387.17249999999996</v>
      </c>
      <c r="I1093" s="167">
        <f t="shared" si="535"/>
        <v>270.39374999999995</v>
      </c>
    </row>
    <row r="1094" spans="1:9" hidden="1" x14ac:dyDescent="0.15">
      <c r="A1094" s="25">
        <v>50</v>
      </c>
      <c r="B1094" s="28"/>
      <c r="C1094" s="167">
        <f t="shared" ref="C1094:I1094" si="536">C952*$M$4</f>
        <v>1320.8799999999999</v>
      </c>
      <c r="D1094" s="167">
        <f t="shared" si="536"/>
        <v>1148.9775</v>
      </c>
      <c r="E1094" s="167">
        <f t="shared" si="536"/>
        <v>1047.0899999999999</v>
      </c>
      <c r="F1094" s="167">
        <f t="shared" si="536"/>
        <v>912.02374999999995</v>
      </c>
      <c r="G1094" s="167">
        <f t="shared" si="536"/>
        <v>601.65874999999994</v>
      </c>
      <c r="H1094" s="167">
        <f t="shared" si="536"/>
        <v>394.48749999999995</v>
      </c>
      <c r="I1094" s="167">
        <f t="shared" si="536"/>
        <v>291.55500000000001</v>
      </c>
    </row>
    <row r="1095" spans="1:9" hidden="1" x14ac:dyDescent="0.15">
      <c r="A1095" s="25">
        <v>51</v>
      </c>
      <c r="B1095" s="28"/>
      <c r="C1095" s="167">
        <f t="shared" ref="C1095:I1095" si="537">C953*$M$4</f>
        <v>1362.4187499999998</v>
      </c>
      <c r="D1095" s="167">
        <f t="shared" si="537"/>
        <v>1185.03</v>
      </c>
      <c r="E1095" s="167">
        <f t="shared" si="537"/>
        <v>1080.53</v>
      </c>
      <c r="F1095" s="167">
        <f t="shared" si="537"/>
        <v>942.85124999999994</v>
      </c>
      <c r="G1095" s="167">
        <f t="shared" si="537"/>
        <v>648.94499999999994</v>
      </c>
      <c r="H1095" s="167">
        <f t="shared" si="537"/>
        <v>427.66624999999999</v>
      </c>
      <c r="I1095" s="167">
        <f t="shared" si="537"/>
        <v>317.41874999999999</v>
      </c>
    </row>
    <row r="1096" spans="1:9" hidden="1" x14ac:dyDescent="0.15">
      <c r="A1096" s="25">
        <v>52</v>
      </c>
      <c r="B1096" s="28"/>
      <c r="C1096" s="167">
        <f t="shared" ref="C1096:I1096" si="538">C954*$M$4</f>
        <v>1404.48</v>
      </c>
      <c r="D1096" s="167">
        <f t="shared" si="538"/>
        <v>1221.34375</v>
      </c>
      <c r="E1096" s="167">
        <f t="shared" si="538"/>
        <v>1113.97</v>
      </c>
      <c r="F1096" s="167">
        <f t="shared" si="538"/>
        <v>973.93999999999994</v>
      </c>
      <c r="G1096" s="167">
        <f t="shared" si="538"/>
        <v>680.29499999999996</v>
      </c>
      <c r="H1096" s="167">
        <f t="shared" si="538"/>
        <v>462.93499999999995</v>
      </c>
      <c r="I1096" s="167">
        <f t="shared" si="538"/>
        <v>345.3725</v>
      </c>
    </row>
    <row r="1097" spans="1:9" hidden="1" x14ac:dyDescent="0.15">
      <c r="A1097" s="25">
        <v>53</v>
      </c>
      <c r="B1097" s="28"/>
      <c r="C1097" s="167">
        <f t="shared" ref="C1097:I1097" si="539">C955*$M$4</f>
        <v>1453.8562499999998</v>
      </c>
      <c r="D1097" s="167">
        <f t="shared" si="539"/>
        <v>1264.4499999999998</v>
      </c>
      <c r="E1097" s="167">
        <f t="shared" si="539"/>
        <v>1153.4187499999998</v>
      </c>
      <c r="F1097" s="167">
        <f t="shared" si="539"/>
        <v>1012.0825</v>
      </c>
      <c r="G1097" s="167">
        <f t="shared" si="539"/>
        <v>705.11374999999998</v>
      </c>
      <c r="H1097" s="167">
        <f t="shared" si="539"/>
        <v>482.52874999999995</v>
      </c>
      <c r="I1097" s="167">
        <f t="shared" si="539"/>
        <v>375.67749999999995</v>
      </c>
    </row>
    <row r="1098" spans="1:9" hidden="1" x14ac:dyDescent="0.15">
      <c r="A1098" s="25">
        <v>54</v>
      </c>
      <c r="B1098" s="28"/>
      <c r="C1098" s="167">
        <f t="shared" ref="C1098:I1098" si="540">C956*$M$4</f>
        <v>1503.7549999999999</v>
      </c>
      <c r="D1098" s="167">
        <f t="shared" si="540"/>
        <v>1307.5562499999999</v>
      </c>
      <c r="E1098" s="167">
        <f t="shared" si="540"/>
        <v>1192.6062499999998</v>
      </c>
      <c r="F1098" s="167">
        <f t="shared" si="540"/>
        <v>1049.1799999999998</v>
      </c>
      <c r="G1098" s="167">
        <f t="shared" si="540"/>
        <v>729.9325</v>
      </c>
      <c r="H1098" s="167">
        <f t="shared" si="540"/>
        <v>521.71624999999995</v>
      </c>
      <c r="I1098" s="167">
        <f t="shared" si="540"/>
        <v>408.07249999999999</v>
      </c>
    </row>
    <row r="1099" spans="1:9" hidden="1" x14ac:dyDescent="0.15">
      <c r="A1099" s="25">
        <v>55</v>
      </c>
      <c r="B1099" s="28"/>
      <c r="C1099" s="167">
        <f t="shared" ref="C1099:I1099" si="541">C957*$M$4</f>
        <v>1554.17625</v>
      </c>
      <c r="D1099" s="167">
        <f t="shared" si="541"/>
        <v>1351.44625</v>
      </c>
      <c r="E1099" s="167">
        <f t="shared" si="541"/>
        <v>1231.5325</v>
      </c>
      <c r="F1099" s="167">
        <f t="shared" si="541"/>
        <v>1086.8</v>
      </c>
      <c r="G1099" s="167">
        <f t="shared" si="541"/>
        <v>756.57999999999993</v>
      </c>
      <c r="H1099" s="167">
        <f t="shared" si="541"/>
        <v>563.77749999999992</v>
      </c>
      <c r="I1099" s="167">
        <f t="shared" si="541"/>
        <v>442.81874999999997</v>
      </c>
    </row>
    <row r="1100" spans="1:9" hidden="1" x14ac:dyDescent="0.15">
      <c r="A1100" s="25">
        <v>56</v>
      </c>
      <c r="B1100" s="28"/>
      <c r="C1100" s="167">
        <f t="shared" ref="C1100:I1100" si="542">C958*$M$4</f>
        <v>1603.8137499999998</v>
      </c>
      <c r="D1100" s="167">
        <f t="shared" si="542"/>
        <v>1394.5525</v>
      </c>
      <c r="E1100" s="167">
        <f t="shared" si="542"/>
        <v>1270.7199999999998</v>
      </c>
      <c r="F1100" s="167">
        <f t="shared" si="542"/>
        <v>1124.4199999999998</v>
      </c>
      <c r="G1100" s="167">
        <f t="shared" si="542"/>
        <v>781.66</v>
      </c>
      <c r="H1100" s="167">
        <f t="shared" si="542"/>
        <v>585.98374999999999</v>
      </c>
      <c r="I1100" s="167">
        <f t="shared" si="542"/>
        <v>480.17749999999995</v>
      </c>
    </row>
    <row r="1101" spans="1:9" hidden="1" x14ac:dyDescent="0.15">
      <c r="A1101" s="25">
        <v>57</v>
      </c>
      <c r="B1101" s="28"/>
      <c r="C1101" s="167">
        <f t="shared" ref="C1101:I1101" si="543">C959*$M$4</f>
        <v>1652.40625</v>
      </c>
      <c r="D1101" s="167">
        <f t="shared" si="543"/>
        <v>1437.6587499999998</v>
      </c>
      <c r="E1101" s="167">
        <f t="shared" si="543"/>
        <v>1310.6912499999999</v>
      </c>
      <c r="F1101" s="167">
        <f t="shared" si="543"/>
        <v>1162.30125</v>
      </c>
      <c r="G1101" s="167">
        <f t="shared" si="543"/>
        <v>806.21749999999997</v>
      </c>
      <c r="H1101" s="167">
        <f t="shared" si="543"/>
        <v>633.00874999999996</v>
      </c>
      <c r="I1101" s="167">
        <f t="shared" si="543"/>
        <v>520.41</v>
      </c>
    </row>
    <row r="1102" spans="1:9" hidden="1" x14ac:dyDescent="0.15">
      <c r="A1102" s="25">
        <v>58</v>
      </c>
      <c r="B1102" s="28"/>
      <c r="C1102" s="167">
        <f t="shared" ref="C1102:I1102" si="544">C960*$M$4</f>
        <v>1709.8812499999999</v>
      </c>
      <c r="D1102" s="167">
        <f t="shared" si="544"/>
        <v>1486.7737499999998</v>
      </c>
      <c r="E1102" s="167">
        <f t="shared" si="544"/>
        <v>1351.7075</v>
      </c>
      <c r="F1102" s="167">
        <f t="shared" si="544"/>
        <v>1211.6775</v>
      </c>
      <c r="G1102" s="167">
        <f t="shared" si="544"/>
        <v>838.35124999999994</v>
      </c>
      <c r="H1102" s="167">
        <f t="shared" si="544"/>
        <v>683.43</v>
      </c>
      <c r="I1102" s="167">
        <f t="shared" si="544"/>
        <v>563.77749999999992</v>
      </c>
    </row>
    <row r="1103" spans="1:9" hidden="1" x14ac:dyDescent="0.15">
      <c r="A1103" s="25">
        <v>59</v>
      </c>
      <c r="B1103" s="28"/>
      <c r="C1103" s="167">
        <f t="shared" ref="C1103:I1103" si="545">C961*$M$4</f>
        <v>1767.3562499999998</v>
      </c>
      <c r="D1103" s="167">
        <f t="shared" si="545"/>
        <v>1536.9337499999999</v>
      </c>
      <c r="E1103" s="167">
        <f t="shared" si="545"/>
        <v>1392.7237499999999</v>
      </c>
      <c r="F1103" s="167">
        <f t="shared" si="545"/>
        <v>1260.7925</v>
      </c>
      <c r="G1103" s="167">
        <f t="shared" si="545"/>
        <v>869.96249999999998</v>
      </c>
      <c r="H1103" s="167">
        <f t="shared" si="545"/>
        <v>708.51</v>
      </c>
      <c r="I1103" s="167">
        <f t="shared" si="545"/>
        <v>610.54124999999999</v>
      </c>
    </row>
    <row r="1104" spans="1:9" hidden="1" x14ac:dyDescent="0.15">
      <c r="A1104" s="25">
        <v>60</v>
      </c>
      <c r="B1104" s="28"/>
      <c r="C1104" s="167">
        <f t="shared" ref="C1104:I1104" si="546">C962*$M$4</f>
        <v>1824.0474999999999</v>
      </c>
      <c r="D1104" s="167">
        <f t="shared" si="546"/>
        <v>1585.7874999999999</v>
      </c>
      <c r="E1104" s="167">
        <f t="shared" si="546"/>
        <v>1434.0012499999998</v>
      </c>
      <c r="F1104" s="167">
        <f t="shared" si="546"/>
        <v>1309.9074999999998</v>
      </c>
      <c r="G1104" s="167">
        <f t="shared" si="546"/>
        <v>901.83499999999992</v>
      </c>
      <c r="H1104" s="167">
        <f t="shared" si="546"/>
        <v>764.93999999999994</v>
      </c>
      <c r="I1104" s="167">
        <f t="shared" si="546"/>
        <v>660.70124999999996</v>
      </c>
    </row>
    <row r="1105" spans="1:9" hidden="1" x14ac:dyDescent="0.15">
      <c r="A1105" s="25">
        <v>61</v>
      </c>
      <c r="B1105" s="28"/>
      <c r="C1105" s="167">
        <f t="shared" ref="C1105:I1105" si="547">C963*$M$4</f>
        <v>1894.3237499999998</v>
      </c>
      <c r="D1105" s="167">
        <f t="shared" si="547"/>
        <v>1646.9199999999998</v>
      </c>
      <c r="E1105" s="167">
        <f t="shared" si="547"/>
        <v>1495.9174999999998</v>
      </c>
      <c r="F1105" s="167">
        <f t="shared" si="547"/>
        <v>1359.0224999999998</v>
      </c>
      <c r="G1105" s="167">
        <f t="shared" si="547"/>
        <v>935.53624999999988</v>
      </c>
      <c r="H1105" s="167">
        <f t="shared" si="547"/>
        <v>825.55</v>
      </c>
      <c r="I1105" s="167">
        <f t="shared" si="547"/>
        <v>714.78</v>
      </c>
    </row>
    <row r="1106" spans="1:9" hidden="1" x14ac:dyDescent="0.15">
      <c r="A1106" s="25">
        <v>62</v>
      </c>
      <c r="B1106" s="28"/>
      <c r="C1106" s="167">
        <f t="shared" ref="C1106:I1106" si="548">C964*$M$4</f>
        <v>2014.2375</v>
      </c>
      <c r="D1106" s="167">
        <f t="shared" si="548"/>
        <v>1729.4749999999999</v>
      </c>
      <c r="E1106" s="167">
        <f t="shared" si="548"/>
        <v>1569.3287499999999</v>
      </c>
      <c r="F1106" s="167">
        <f t="shared" si="548"/>
        <v>1420.41625</v>
      </c>
      <c r="G1106" s="167">
        <f t="shared" si="548"/>
        <v>978.11999999999989</v>
      </c>
      <c r="H1106" s="167">
        <f t="shared" si="548"/>
        <v>854.02624999999989</v>
      </c>
      <c r="I1106" s="167">
        <f t="shared" si="548"/>
        <v>772.77749999999992</v>
      </c>
    </row>
    <row r="1107" spans="1:9" hidden="1" x14ac:dyDescent="0.15">
      <c r="A1107" s="25">
        <v>63</v>
      </c>
      <c r="B1107" s="28"/>
      <c r="C1107" s="167">
        <f t="shared" ref="C1107:I1107" si="549">C965*$M$4</f>
        <v>2154.0062499999999</v>
      </c>
      <c r="D1107" s="167">
        <f t="shared" si="549"/>
        <v>1854.3525</v>
      </c>
      <c r="E1107" s="167">
        <f t="shared" si="549"/>
        <v>1650.8387499999999</v>
      </c>
      <c r="F1107" s="167">
        <f t="shared" si="549"/>
        <v>1493.3049999999998</v>
      </c>
      <c r="G1107" s="167">
        <f t="shared" si="549"/>
        <v>1028.8025</v>
      </c>
      <c r="H1107" s="167">
        <f t="shared" si="549"/>
        <v>921.42874999999992</v>
      </c>
      <c r="I1107" s="167">
        <f t="shared" si="549"/>
        <v>835.73874999999998</v>
      </c>
    </row>
    <row r="1108" spans="1:9" hidden="1" x14ac:dyDescent="0.15">
      <c r="A1108" s="25">
        <v>64</v>
      </c>
      <c r="B1108" s="28"/>
      <c r="C1108" s="167">
        <f t="shared" ref="C1108:I1108" si="550">C966*$M$4</f>
        <v>2303.9637499999999</v>
      </c>
      <c r="D1108" s="167">
        <f t="shared" si="550"/>
        <v>1988.8962499999998</v>
      </c>
      <c r="E1108" s="167">
        <f t="shared" si="550"/>
        <v>1745.1499999999999</v>
      </c>
      <c r="F1108" s="167">
        <f t="shared" si="550"/>
        <v>1579.2562499999999</v>
      </c>
      <c r="G1108" s="167">
        <f t="shared" si="550"/>
        <v>1088.1062499999998</v>
      </c>
      <c r="H1108" s="167">
        <f t="shared" si="550"/>
        <v>994.83999999999992</v>
      </c>
      <c r="I1108" s="167">
        <f t="shared" si="550"/>
        <v>903.66374999999994</v>
      </c>
    </row>
    <row r="1109" spans="1:9" hidden="1" x14ac:dyDescent="0.15">
      <c r="A1109" s="25">
        <v>65</v>
      </c>
      <c r="B1109" s="28"/>
      <c r="C1109" s="167">
        <f t="shared" ref="C1109:I1109" si="551">C967*$M$4</f>
        <v>2465.1549999999997</v>
      </c>
      <c r="D1109" s="167">
        <f t="shared" si="551"/>
        <v>2133.89</v>
      </c>
      <c r="E1109" s="167">
        <f t="shared" si="551"/>
        <v>1859.0549999999998</v>
      </c>
      <c r="F1109" s="167">
        <f t="shared" si="551"/>
        <v>1697.3412499999999</v>
      </c>
      <c r="G1109" s="167">
        <f t="shared" si="551"/>
        <v>1164.9137499999999</v>
      </c>
      <c r="H1109" s="167">
        <f t="shared" si="551"/>
        <v>1027.2349999999999</v>
      </c>
      <c r="I1109" s="167">
        <f t="shared" si="551"/>
        <v>977.07499999999993</v>
      </c>
    </row>
    <row r="1110" spans="1:9" hidden="1" x14ac:dyDescent="0.15">
      <c r="A1110" s="25">
        <v>66</v>
      </c>
      <c r="B1110" s="28"/>
      <c r="C1110" s="167">
        <f t="shared" ref="C1110:I1110" si="552">C968*$M$4</f>
        <v>2638.625</v>
      </c>
      <c r="D1110" s="167">
        <f t="shared" si="552"/>
        <v>2290.1174999999998</v>
      </c>
      <c r="E1110" s="167">
        <f t="shared" si="552"/>
        <v>1992.8149999999998</v>
      </c>
      <c r="F1110" s="167">
        <f t="shared" si="552"/>
        <v>1833.1912499999999</v>
      </c>
      <c r="G1110" s="167">
        <f t="shared" si="552"/>
        <v>1254.5224999999998</v>
      </c>
      <c r="H1110" s="167">
        <f t="shared" si="552"/>
        <v>1109.0062499999999</v>
      </c>
      <c r="I1110" s="167">
        <f t="shared" si="552"/>
        <v>1055.9724999999999</v>
      </c>
    </row>
    <row r="1111" spans="1:9" hidden="1" x14ac:dyDescent="0.15">
      <c r="A1111" s="25">
        <v>67</v>
      </c>
      <c r="B1111" s="28"/>
      <c r="C1111" s="167">
        <f t="shared" ref="C1111:I1111" si="553">C969*$M$4</f>
        <v>2824.8962499999998</v>
      </c>
      <c r="D1111" s="167">
        <f t="shared" si="553"/>
        <v>2458.1012499999997</v>
      </c>
      <c r="E1111" s="167">
        <f t="shared" si="553"/>
        <v>2152.4387499999998</v>
      </c>
      <c r="F1111" s="167">
        <f t="shared" si="553"/>
        <v>1980.7974999999999</v>
      </c>
      <c r="G1111" s="167">
        <f t="shared" si="553"/>
        <v>1355.365</v>
      </c>
      <c r="H1111" s="167">
        <f t="shared" si="553"/>
        <v>1197.0474999999999</v>
      </c>
      <c r="I1111" s="167">
        <f t="shared" si="553"/>
        <v>1141.1399999999999</v>
      </c>
    </row>
    <row r="1112" spans="1:9" hidden="1" x14ac:dyDescent="0.15">
      <c r="A1112" s="25">
        <v>68</v>
      </c>
      <c r="B1112" s="28"/>
      <c r="C1112" s="167">
        <f t="shared" ref="C1112:I1112" si="554">C970*$M$4</f>
        <v>3024.7524999999996</v>
      </c>
      <c r="D1112" s="167">
        <f t="shared" si="554"/>
        <v>2638.88625</v>
      </c>
      <c r="E1112" s="167">
        <f t="shared" si="554"/>
        <v>2335.0524999999998</v>
      </c>
      <c r="F1112" s="167">
        <f t="shared" si="554"/>
        <v>2147.9974999999999</v>
      </c>
      <c r="G1112" s="167">
        <f t="shared" si="554"/>
        <v>1469.53125</v>
      </c>
      <c r="H1112" s="167">
        <f t="shared" si="554"/>
        <v>1350.6624999999999</v>
      </c>
      <c r="I1112" s="167">
        <f t="shared" si="554"/>
        <v>1233.0999999999999</v>
      </c>
    </row>
    <row r="1113" spans="1:9" hidden="1" x14ac:dyDescent="0.15">
      <c r="A1113" s="25">
        <v>69</v>
      </c>
      <c r="B1113" s="28"/>
      <c r="C1113" s="167">
        <f t="shared" ref="C1113:I1113" si="555">C971*$M$4</f>
        <v>3239.5</v>
      </c>
      <c r="D1113" s="167">
        <f t="shared" si="555"/>
        <v>2833.2562499999999</v>
      </c>
      <c r="E1113" s="167">
        <f t="shared" si="555"/>
        <v>2547.71</v>
      </c>
      <c r="F1113" s="167">
        <f t="shared" si="555"/>
        <v>2345.7637499999996</v>
      </c>
      <c r="G1113" s="167">
        <f t="shared" si="555"/>
        <v>1605.12</v>
      </c>
      <c r="H1113" s="167">
        <f t="shared" si="555"/>
        <v>1458.2974999999999</v>
      </c>
      <c r="I1113" s="167">
        <f t="shared" si="555"/>
        <v>1332.375</v>
      </c>
    </row>
    <row r="1114" spans="1:9" hidden="1" x14ac:dyDescent="0.15">
      <c r="A1114" s="25">
        <v>70</v>
      </c>
      <c r="B1114" s="28"/>
      <c r="C1114" s="167">
        <f t="shared" ref="C1114:I1114" si="556">C972*$M$4</f>
        <v>3524.5237499999998</v>
      </c>
      <c r="D1114" s="167">
        <f t="shared" si="556"/>
        <v>3065.2462499999997</v>
      </c>
      <c r="E1114" s="167">
        <f t="shared" si="556"/>
        <v>2770.5562499999996</v>
      </c>
      <c r="F1114" s="167">
        <f t="shared" si="556"/>
        <v>2610.41</v>
      </c>
      <c r="G1114" s="167">
        <f t="shared" si="556"/>
        <v>1774.9324999999999</v>
      </c>
      <c r="H1114" s="167">
        <f t="shared" si="556"/>
        <v>1574.5537499999998</v>
      </c>
      <c r="I1114" s="167">
        <f t="shared" si="556"/>
        <v>1439.4875</v>
      </c>
    </row>
    <row r="1115" spans="1:9" hidden="1" x14ac:dyDescent="0.15">
      <c r="A1115" s="25">
        <v>71</v>
      </c>
      <c r="B1115" s="28"/>
      <c r="C1115" s="167">
        <f t="shared" ref="C1115:I1115" si="557">C973*$M$4</f>
        <v>3881.6524999999997</v>
      </c>
      <c r="D1115" s="167">
        <f t="shared" si="557"/>
        <v>3375.8724999999999</v>
      </c>
      <c r="E1115" s="167">
        <f t="shared" si="557"/>
        <v>3077.5249999999996</v>
      </c>
      <c r="F1115" s="167">
        <f t="shared" si="557"/>
        <v>2874.5337499999996</v>
      </c>
      <c r="G1115" s="167">
        <f t="shared" si="557"/>
        <v>1955.1949999999999</v>
      </c>
      <c r="H1115" s="167">
        <f t="shared" si="557"/>
        <v>1773.3649999999998</v>
      </c>
      <c r="I1115" s="167">
        <f t="shared" si="557"/>
        <v>1554.4375</v>
      </c>
    </row>
    <row r="1116" spans="1:9" hidden="1" x14ac:dyDescent="0.15">
      <c r="A1116" s="25">
        <v>72</v>
      </c>
      <c r="B1116" s="28"/>
      <c r="C1116" s="167">
        <f t="shared" ref="C1116:I1116" si="558">C974*$M$4</f>
        <v>4293.9049999999997</v>
      </c>
      <c r="D1116" s="167">
        <f t="shared" si="558"/>
        <v>3734.0462499999999</v>
      </c>
      <c r="E1116" s="167">
        <f t="shared" si="558"/>
        <v>3404.8712499999997</v>
      </c>
      <c r="F1116" s="167">
        <f t="shared" si="558"/>
        <v>3181.2412499999996</v>
      </c>
      <c r="G1116" s="167">
        <f t="shared" si="558"/>
        <v>2163.9337499999997</v>
      </c>
      <c r="H1116" s="167">
        <f t="shared" si="558"/>
        <v>1913.9174999999998</v>
      </c>
      <c r="I1116" s="167">
        <f t="shared" si="558"/>
        <v>1677.7474999999999</v>
      </c>
    </row>
    <row r="1117" spans="1:9" hidden="1" x14ac:dyDescent="0.15">
      <c r="A1117" s="25">
        <v>73</v>
      </c>
      <c r="B1117" s="28"/>
      <c r="C1117" s="167">
        <f t="shared" ref="C1117:I1117" si="559">C975*$M$4</f>
        <v>4769.6412499999997</v>
      </c>
      <c r="D1117" s="167">
        <f t="shared" si="559"/>
        <v>4147.0824999999995</v>
      </c>
      <c r="E1117" s="167">
        <f t="shared" si="559"/>
        <v>3780.81</v>
      </c>
      <c r="F1117" s="167">
        <f t="shared" si="559"/>
        <v>3531.5774999999999</v>
      </c>
      <c r="G1117" s="167">
        <f t="shared" si="559"/>
        <v>2401.41</v>
      </c>
      <c r="H1117" s="167">
        <f t="shared" si="559"/>
        <v>2065.4424999999997</v>
      </c>
      <c r="I1117" s="167">
        <f t="shared" si="559"/>
        <v>1809.6787499999998</v>
      </c>
    </row>
    <row r="1118" spans="1:9" hidden="1" x14ac:dyDescent="0.15">
      <c r="A1118" s="25">
        <v>74</v>
      </c>
      <c r="B1118" s="28"/>
      <c r="C1118" s="167">
        <f t="shared" ref="C1118:I1118" si="560">C976*$M$4</f>
        <v>5317.2212499999996</v>
      </c>
      <c r="D1118" s="167">
        <f t="shared" si="560"/>
        <v>4623.3412499999995</v>
      </c>
      <c r="E1118" s="167">
        <f t="shared" si="560"/>
        <v>4215.2687499999993</v>
      </c>
      <c r="F1118" s="167">
        <f t="shared" si="560"/>
        <v>3937.56</v>
      </c>
      <c r="G1118" s="167">
        <f t="shared" si="560"/>
        <v>2678.07375</v>
      </c>
      <c r="H1118" s="167">
        <f t="shared" si="560"/>
        <v>2319.6387499999996</v>
      </c>
      <c r="I1118" s="167">
        <f t="shared" si="560"/>
        <v>1950.4924999999998</v>
      </c>
    </row>
    <row r="1119" spans="1:9" hidden="1" x14ac:dyDescent="0.15">
      <c r="A1119" s="25">
        <v>75</v>
      </c>
      <c r="B1119" s="28"/>
      <c r="C1119" s="167">
        <f t="shared" ref="C1119:I1119" si="561">C977*$M$4</f>
        <v>5945.2662499999997</v>
      </c>
      <c r="D1119" s="167">
        <f t="shared" si="561"/>
        <v>5170.1374999999998</v>
      </c>
      <c r="E1119" s="167">
        <f t="shared" si="561"/>
        <v>4694.4012499999999</v>
      </c>
      <c r="F1119" s="167">
        <f t="shared" si="561"/>
        <v>4430.7999999999993</v>
      </c>
      <c r="G1119" s="167">
        <f t="shared" si="561"/>
        <v>3005.1587499999996</v>
      </c>
      <c r="H1119" s="167">
        <f t="shared" si="561"/>
        <v>2499.9012499999999</v>
      </c>
      <c r="I1119" s="167">
        <f t="shared" si="561"/>
        <v>2099.6662499999998</v>
      </c>
    </row>
    <row r="1120" spans="1:9" hidden="1" x14ac:dyDescent="0.15">
      <c r="A1120" s="25">
        <v>76</v>
      </c>
      <c r="B1120" s="28"/>
      <c r="C1120" s="167">
        <f t="shared" ref="C1120:I1120" si="562">C978*$M$4</f>
        <v>6667.3612499999999</v>
      </c>
      <c r="D1120" s="167">
        <f t="shared" si="562"/>
        <v>5797.3987499999994</v>
      </c>
      <c r="E1120" s="167">
        <f t="shared" si="562"/>
        <v>5281.6912499999999</v>
      </c>
      <c r="F1120" s="167">
        <f t="shared" si="562"/>
        <v>4967.9299999999994</v>
      </c>
      <c r="G1120" s="167">
        <f t="shared" si="562"/>
        <v>3369.6025</v>
      </c>
      <c r="H1120" s="167">
        <f t="shared" si="562"/>
        <v>2691.9199999999996</v>
      </c>
      <c r="I1120" s="167">
        <f t="shared" si="562"/>
        <v>2257.1999999999998</v>
      </c>
    </row>
    <row r="1121" spans="1:9" hidden="1" x14ac:dyDescent="0.15">
      <c r="A1121" s="25">
        <v>77</v>
      </c>
      <c r="B1121" s="28"/>
      <c r="C1121" s="167">
        <f t="shared" ref="C1121:I1121" si="563">C979*$M$4</f>
        <v>7487.4249999999993</v>
      </c>
      <c r="D1121" s="167">
        <f t="shared" si="563"/>
        <v>6511.13375</v>
      </c>
      <c r="E1121" s="167">
        <f t="shared" si="563"/>
        <v>5936.38375</v>
      </c>
      <c r="F1121" s="167">
        <f t="shared" si="563"/>
        <v>5579.2549999999992</v>
      </c>
      <c r="G1121" s="167">
        <f t="shared" si="563"/>
        <v>3785.2512499999998</v>
      </c>
      <c r="H1121" s="167">
        <f t="shared" si="563"/>
        <v>3009.8612499999999</v>
      </c>
      <c r="I1121" s="167">
        <f t="shared" si="563"/>
        <v>2421.7874999999999</v>
      </c>
    </row>
    <row r="1122" spans="1:9" hidden="1" x14ac:dyDescent="0.15">
      <c r="A1122" s="25">
        <v>78</v>
      </c>
      <c r="B1122" s="28"/>
      <c r="C1122" s="167">
        <f t="shared" ref="C1122:I1122" si="564">C980*$M$4</f>
        <v>8413.2950000000001</v>
      </c>
      <c r="D1122" s="167">
        <f t="shared" si="564"/>
        <v>7315.7837499999996</v>
      </c>
      <c r="E1122" s="167">
        <f t="shared" si="564"/>
        <v>6670.2349999999997</v>
      </c>
      <c r="F1122" s="167">
        <f t="shared" si="564"/>
        <v>6268.4324999999999</v>
      </c>
      <c r="G1122" s="167">
        <f t="shared" si="564"/>
        <v>4252.6274999999996</v>
      </c>
      <c r="H1122" s="167">
        <f t="shared" si="564"/>
        <v>3231.9237499999999</v>
      </c>
      <c r="I1122" s="167">
        <f t="shared" si="564"/>
        <v>2592.645</v>
      </c>
    </row>
    <row r="1123" spans="1:9" hidden="1" x14ac:dyDescent="0.15">
      <c r="A1123" s="25">
        <v>79</v>
      </c>
      <c r="B1123" s="28"/>
      <c r="C1123" s="167">
        <f t="shared" ref="C1123:I1123" si="565">C981*$M$4</f>
        <v>9452.8087500000001</v>
      </c>
      <c r="D1123" s="167">
        <f t="shared" si="565"/>
        <v>8219.1862499999988</v>
      </c>
      <c r="E1123" s="167">
        <f t="shared" si="565"/>
        <v>7494.4787499999993</v>
      </c>
      <c r="F1123" s="167">
        <f t="shared" si="565"/>
        <v>7043.8224999999993</v>
      </c>
      <c r="G1123" s="167">
        <f t="shared" si="565"/>
        <v>4778.5237499999994</v>
      </c>
      <c r="H1123" s="167">
        <f t="shared" si="565"/>
        <v>3462.8687499999996</v>
      </c>
      <c r="I1123" s="167">
        <f t="shared" si="565"/>
        <v>2767.6824999999999</v>
      </c>
    </row>
    <row r="1124" spans="1:9" hidden="1" x14ac:dyDescent="0.15">
      <c r="A1124" s="25">
        <v>80</v>
      </c>
      <c r="B1124" s="28" t="s">
        <v>3</v>
      </c>
      <c r="C1124" s="167">
        <f t="shared" ref="C1124:I1124" si="566">C982*$M$4</f>
        <v>10696.619999999999</v>
      </c>
      <c r="D1124" s="167">
        <f t="shared" si="566"/>
        <v>9302.0674999999992</v>
      </c>
      <c r="E1124" s="167">
        <f t="shared" si="566"/>
        <v>8480.1749999999993</v>
      </c>
      <c r="F1124" s="167">
        <f t="shared" si="566"/>
        <v>7970.4762499999997</v>
      </c>
      <c r="G1124" s="167">
        <f t="shared" si="566"/>
        <v>5407.0912499999995</v>
      </c>
      <c r="H1124" s="167">
        <f t="shared" si="566"/>
        <v>3842.9874999999997</v>
      </c>
      <c r="I1124" s="167">
        <f t="shared" si="566"/>
        <v>2943.7649999999999</v>
      </c>
    </row>
    <row r="1125" spans="1:9" hidden="1" x14ac:dyDescent="0.15">
      <c r="A1125" s="25">
        <v>1</v>
      </c>
      <c r="B1125" s="28" t="s">
        <v>4</v>
      </c>
      <c r="C1125" s="167">
        <f t="shared" ref="C1125:I1125" si="567">C983*$M$4</f>
        <v>407.54999999999995</v>
      </c>
      <c r="D1125" s="167">
        <f t="shared" si="567"/>
        <v>355.03874999999999</v>
      </c>
      <c r="E1125" s="167">
        <f t="shared" si="567"/>
        <v>306.44624999999996</v>
      </c>
      <c r="F1125" s="167">
        <f t="shared" si="567"/>
        <v>212.13499999999999</v>
      </c>
      <c r="G1125" s="167">
        <f t="shared" si="567"/>
        <v>116.77874999999999</v>
      </c>
      <c r="H1125" s="167">
        <f t="shared" si="567"/>
        <v>69.492499999999993</v>
      </c>
      <c r="I1125" s="167">
        <f t="shared" si="567"/>
        <v>40.754999999999995</v>
      </c>
    </row>
    <row r="1126" spans="1:9" hidden="1" x14ac:dyDescent="0.15">
      <c r="A1126" s="25">
        <v>2</v>
      </c>
      <c r="B1126" s="28" t="s">
        <v>1</v>
      </c>
      <c r="C1126" s="167">
        <f t="shared" ref="C1126:I1126" si="568">C984*$M$4</f>
        <v>481.74499999999995</v>
      </c>
      <c r="D1126" s="167">
        <f t="shared" si="568"/>
        <v>419.5675</v>
      </c>
      <c r="E1126" s="167">
        <f t="shared" si="568"/>
        <v>362.09249999999997</v>
      </c>
      <c r="F1126" s="167">
        <f t="shared" si="568"/>
        <v>251.06124999999997</v>
      </c>
      <c r="G1126" s="167">
        <f t="shared" si="568"/>
        <v>137.94</v>
      </c>
      <c r="H1126" s="167">
        <f t="shared" si="568"/>
        <v>82.293749999999989</v>
      </c>
      <c r="I1126" s="167">
        <f t="shared" si="568"/>
        <v>48.069999999999993</v>
      </c>
    </row>
    <row r="1127" spans="1:9" ht="14" hidden="1" thickBot="1" x14ac:dyDescent="0.2">
      <c r="A1127" s="29">
        <v>3</v>
      </c>
      <c r="B1127" s="30" t="s">
        <v>5</v>
      </c>
      <c r="C1127" s="167">
        <f t="shared" ref="C1127:I1127" si="569">C985*$M$4</f>
        <v>666.97124999999994</v>
      </c>
      <c r="D1127" s="167">
        <f t="shared" si="569"/>
        <v>580.75874999999996</v>
      </c>
      <c r="E1127" s="167">
        <f t="shared" si="569"/>
        <v>501.59999999999997</v>
      </c>
      <c r="F1127" s="167">
        <f t="shared" si="569"/>
        <v>347.46249999999998</v>
      </c>
      <c r="G1127" s="167">
        <f t="shared" si="569"/>
        <v>191.23499999999999</v>
      </c>
      <c r="H1127" s="167">
        <f t="shared" si="569"/>
        <v>113.90499999999999</v>
      </c>
      <c r="I1127" s="167">
        <f t="shared" si="569"/>
        <v>66.88</v>
      </c>
    </row>
    <row r="1128" spans="1:9" ht="14" hidden="1" thickBot="1" x14ac:dyDescent="0.2"/>
    <row r="1129" spans="1:9" ht="18" hidden="1" x14ac:dyDescent="0.2">
      <c r="A1129" s="443" t="s">
        <v>187</v>
      </c>
      <c r="B1129" s="444"/>
      <c r="C1129" s="444"/>
      <c r="D1129" s="444"/>
      <c r="E1129" s="444"/>
      <c r="F1129" s="444"/>
      <c r="G1129" s="445"/>
    </row>
    <row r="1130" spans="1:9" ht="18" hidden="1" x14ac:dyDescent="0.2">
      <c r="A1130" s="437" t="s">
        <v>189</v>
      </c>
      <c r="B1130" s="438"/>
      <c r="C1130" s="438"/>
      <c r="D1130" s="438"/>
      <c r="E1130" s="438"/>
      <c r="F1130" s="438"/>
      <c r="G1130" s="439"/>
    </row>
    <row r="1131" spans="1:9" hidden="1" x14ac:dyDescent="0.15">
      <c r="A1131" s="440" t="s">
        <v>0</v>
      </c>
      <c r="B1131" s="441"/>
      <c r="C1131" s="441"/>
      <c r="D1131" s="441"/>
      <c r="E1131" s="441"/>
      <c r="F1131" s="441"/>
      <c r="G1131" s="442"/>
    </row>
    <row r="1132" spans="1:9" hidden="1" x14ac:dyDescent="0.15">
      <c r="A1132" s="25" t="s">
        <v>2</v>
      </c>
      <c r="B1132" s="26" t="s">
        <v>2</v>
      </c>
      <c r="C1132" s="198" t="s">
        <v>47</v>
      </c>
      <c r="D1132" s="198" t="s">
        <v>48</v>
      </c>
      <c r="E1132" s="198" t="s">
        <v>49</v>
      </c>
      <c r="F1132" s="198" t="s">
        <v>50</v>
      </c>
      <c r="G1132" s="199" t="s">
        <v>51</v>
      </c>
    </row>
    <row r="1133" spans="1:9" hidden="1" x14ac:dyDescent="0.15">
      <c r="A1133" s="25">
        <v>18</v>
      </c>
      <c r="B1133" s="28"/>
      <c r="C1133" s="167">
        <f>C920*$M$3</f>
        <v>1217.9750000000001</v>
      </c>
      <c r="D1133" s="167">
        <f t="shared" ref="D1133:I1133" si="570">D920*$M$3</f>
        <v>1060.385</v>
      </c>
      <c r="E1133" s="167">
        <f t="shared" si="570"/>
        <v>909.49</v>
      </c>
      <c r="F1133" s="167">
        <f t="shared" si="570"/>
        <v>633.96500000000003</v>
      </c>
      <c r="G1133" s="167">
        <f t="shared" si="570"/>
        <v>348.65500000000003</v>
      </c>
      <c r="H1133" s="167">
        <f t="shared" si="570"/>
        <v>208.06</v>
      </c>
      <c r="I1133" s="167">
        <f t="shared" si="570"/>
        <v>122.05500000000001</v>
      </c>
    </row>
    <row r="1134" spans="1:9" hidden="1" x14ac:dyDescent="0.15">
      <c r="A1134" s="25">
        <v>19</v>
      </c>
      <c r="B1134" s="28"/>
      <c r="C1134" s="167">
        <f t="shared" ref="C1134:I1134" si="571">C921*$M$3</f>
        <v>1238.06</v>
      </c>
      <c r="D1134" s="167">
        <f t="shared" si="571"/>
        <v>1078.925</v>
      </c>
      <c r="E1134" s="167">
        <f t="shared" si="571"/>
        <v>909.49</v>
      </c>
      <c r="F1134" s="167">
        <f t="shared" si="571"/>
        <v>633.96500000000003</v>
      </c>
      <c r="G1134" s="167">
        <f t="shared" si="571"/>
        <v>351.23</v>
      </c>
      <c r="H1134" s="167">
        <f t="shared" si="571"/>
        <v>210.63500000000002</v>
      </c>
      <c r="I1134" s="167">
        <f t="shared" si="571"/>
        <v>124.11500000000001</v>
      </c>
    </row>
    <row r="1135" spans="1:9" hidden="1" x14ac:dyDescent="0.15">
      <c r="A1135" s="25">
        <v>20</v>
      </c>
      <c r="B1135" s="28"/>
      <c r="C1135" s="167">
        <f t="shared" ref="C1135:I1135" si="572">C922*$M$3</f>
        <v>1259.175</v>
      </c>
      <c r="D1135" s="167">
        <f t="shared" si="572"/>
        <v>1095.92</v>
      </c>
      <c r="E1135" s="167">
        <f t="shared" si="572"/>
        <v>909.49</v>
      </c>
      <c r="F1135" s="167">
        <f t="shared" si="572"/>
        <v>635.51</v>
      </c>
      <c r="G1135" s="167">
        <f t="shared" si="572"/>
        <v>354.83500000000004</v>
      </c>
      <c r="H1135" s="167">
        <f t="shared" si="572"/>
        <v>213.72499999999999</v>
      </c>
      <c r="I1135" s="167">
        <f t="shared" si="572"/>
        <v>126.69</v>
      </c>
    </row>
    <row r="1136" spans="1:9" hidden="1" x14ac:dyDescent="0.15">
      <c r="A1136" s="25">
        <v>21</v>
      </c>
      <c r="B1136" s="28"/>
      <c r="C1136" s="167">
        <f t="shared" ref="C1136:I1136" si="573">C923*$M$3</f>
        <v>1282.865</v>
      </c>
      <c r="D1136" s="167">
        <f t="shared" si="573"/>
        <v>1116.0050000000001</v>
      </c>
      <c r="E1136" s="167">
        <f t="shared" si="573"/>
        <v>909.49</v>
      </c>
      <c r="F1136" s="167">
        <f t="shared" si="573"/>
        <v>638.6</v>
      </c>
      <c r="G1136" s="167">
        <f t="shared" si="573"/>
        <v>358.95499999999998</v>
      </c>
      <c r="H1136" s="167">
        <f t="shared" si="573"/>
        <v>217.845</v>
      </c>
      <c r="I1136" s="167">
        <f t="shared" si="573"/>
        <v>129.78</v>
      </c>
    </row>
    <row r="1137" spans="1:9" hidden="1" x14ac:dyDescent="0.15">
      <c r="A1137" s="25">
        <v>22</v>
      </c>
      <c r="B1137" s="28"/>
      <c r="C1137" s="167">
        <f t="shared" ref="C1137:I1137" si="574">C924*$M$3</f>
        <v>1304.4950000000001</v>
      </c>
      <c r="D1137" s="167">
        <f t="shared" si="574"/>
        <v>1134.03</v>
      </c>
      <c r="E1137" s="167">
        <f t="shared" si="574"/>
        <v>911.55000000000007</v>
      </c>
      <c r="F1137" s="167">
        <f t="shared" si="574"/>
        <v>643.23500000000001</v>
      </c>
      <c r="G1137" s="167">
        <f t="shared" si="574"/>
        <v>364.10500000000002</v>
      </c>
      <c r="H1137" s="167">
        <f t="shared" si="574"/>
        <v>221.965</v>
      </c>
      <c r="I1137" s="167">
        <f t="shared" si="574"/>
        <v>133.38499999999999</v>
      </c>
    </row>
    <row r="1138" spans="1:9" hidden="1" x14ac:dyDescent="0.15">
      <c r="A1138" s="25">
        <v>23</v>
      </c>
      <c r="B1138" s="28"/>
      <c r="C1138" s="167">
        <f t="shared" ref="C1138:I1138" si="575">C925*$M$3</f>
        <v>1325.6100000000001</v>
      </c>
      <c r="D1138" s="167">
        <f t="shared" si="575"/>
        <v>1152.0550000000001</v>
      </c>
      <c r="E1138" s="167">
        <f t="shared" si="575"/>
        <v>916.7</v>
      </c>
      <c r="F1138" s="167">
        <f t="shared" si="575"/>
        <v>649.41499999999996</v>
      </c>
      <c r="G1138" s="167">
        <f t="shared" si="575"/>
        <v>369.77</v>
      </c>
      <c r="H1138" s="167">
        <f t="shared" si="575"/>
        <v>226.6</v>
      </c>
      <c r="I1138" s="167">
        <f t="shared" si="575"/>
        <v>136.99</v>
      </c>
    </row>
    <row r="1139" spans="1:9" hidden="1" x14ac:dyDescent="0.15">
      <c r="A1139" s="25">
        <v>24</v>
      </c>
      <c r="B1139" s="28"/>
      <c r="C1139" s="167">
        <f t="shared" ref="C1139:I1139" si="576">C926*$M$3</f>
        <v>1347.7550000000001</v>
      </c>
      <c r="D1139" s="167">
        <f t="shared" si="576"/>
        <v>1171.1100000000001</v>
      </c>
      <c r="E1139" s="167">
        <f t="shared" si="576"/>
        <v>923.39499999999998</v>
      </c>
      <c r="F1139" s="167">
        <f t="shared" si="576"/>
        <v>657.14</v>
      </c>
      <c r="G1139" s="167">
        <f t="shared" si="576"/>
        <v>376.46500000000003</v>
      </c>
      <c r="H1139" s="167">
        <f t="shared" si="576"/>
        <v>232.26500000000001</v>
      </c>
      <c r="I1139" s="167">
        <f t="shared" si="576"/>
        <v>141.625</v>
      </c>
    </row>
    <row r="1140" spans="1:9" hidden="1" x14ac:dyDescent="0.15">
      <c r="A1140" s="25">
        <v>25</v>
      </c>
      <c r="B1140" s="28"/>
      <c r="C1140" s="167">
        <f t="shared" ref="C1140:I1140" si="577">C927*$M$3</f>
        <v>1368.355</v>
      </c>
      <c r="D1140" s="167">
        <f t="shared" si="577"/>
        <v>1191.1949999999999</v>
      </c>
      <c r="E1140" s="167">
        <f t="shared" si="577"/>
        <v>932.66500000000008</v>
      </c>
      <c r="F1140" s="167">
        <f t="shared" si="577"/>
        <v>665.89499999999998</v>
      </c>
      <c r="G1140" s="167">
        <f t="shared" si="577"/>
        <v>383.67500000000001</v>
      </c>
      <c r="H1140" s="167">
        <f t="shared" si="577"/>
        <v>237.93</v>
      </c>
      <c r="I1140" s="167">
        <f t="shared" si="577"/>
        <v>145.745</v>
      </c>
    </row>
    <row r="1141" spans="1:9" hidden="1" x14ac:dyDescent="0.15">
      <c r="A1141" s="25">
        <v>26</v>
      </c>
      <c r="B1141" s="28"/>
      <c r="C1141" s="167">
        <f t="shared" ref="C1141:I1141" si="578">C928*$M$3</f>
        <v>1390.5</v>
      </c>
      <c r="D1141" s="167">
        <f t="shared" si="578"/>
        <v>1209.22</v>
      </c>
      <c r="E1141" s="167">
        <f t="shared" si="578"/>
        <v>944.51</v>
      </c>
      <c r="F1141" s="167">
        <f t="shared" si="578"/>
        <v>677.22500000000002</v>
      </c>
      <c r="G1141" s="167">
        <f t="shared" si="578"/>
        <v>392.94499999999999</v>
      </c>
      <c r="H1141" s="167">
        <f t="shared" si="578"/>
        <v>244.625</v>
      </c>
      <c r="I1141" s="167">
        <f t="shared" si="578"/>
        <v>150.38</v>
      </c>
    </row>
    <row r="1142" spans="1:9" hidden="1" x14ac:dyDescent="0.15">
      <c r="A1142" s="25">
        <v>27</v>
      </c>
      <c r="B1142" s="28"/>
      <c r="C1142" s="167">
        <f t="shared" ref="C1142:I1142" si="579">C929*$M$3</f>
        <v>1411.615</v>
      </c>
      <c r="D1142" s="167">
        <f t="shared" si="579"/>
        <v>1227.2450000000001</v>
      </c>
      <c r="E1142" s="167">
        <f t="shared" si="579"/>
        <v>958.41500000000008</v>
      </c>
      <c r="F1142" s="167">
        <f t="shared" si="579"/>
        <v>690.1</v>
      </c>
      <c r="G1142" s="167">
        <f t="shared" si="579"/>
        <v>402.21500000000003</v>
      </c>
      <c r="H1142" s="167">
        <f t="shared" si="579"/>
        <v>252.35</v>
      </c>
      <c r="I1142" s="167">
        <f t="shared" si="579"/>
        <v>156.56</v>
      </c>
    </row>
    <row r="1143" spans="1:9" hidden="1" x14ac:dyDescent="0.15">
      <c r="A1143" s="25">
        <v>28</v>
      </c>
      <c r="B1143" s="28"/>
      <c r="C1143" s="167">
        <f t="shared" ref="C1143:I1143" si="580">C930*$M$3</f>
        <v>1438.395</v>
      </c>
      <c r="D1143" s="167">
        <f t="shared" si="580"/>
        <v>1248.875</v>
      </c>
      <c r="E1143" s="167">
        <f t="shared" si="580"/>
        <v>974.89499999999998</v>
      </c>
      <c r="F1143" s="167">
        <f t="shared" si="580"/>
        <v>705.03499999999997</v>
      </c>
      <c r="G1143" s="167">
        <f t="shared" si="580"/>
        <v>413.03000000000003</v>
      </c>
      <c r="H1143" s="167">
        <f t="shared" si="580"/>
        <v>260.59000000000003</v>
      </c>
      <c r="I1143" s="167">
        <f t="shared" si="580"/>
        <v>162.22499999999999</v>
      </c>
    </row>
    <row r="1144" spans="1:9" hidden="1" x14ac:dyDescent="0.15">
      <c r="A1144" s="25">
        <v>29</v>
      </c>
      <c r="B1144" s="28"/>
      <c r="C1144" s="167">
        <f t="shared" ref="C1144:I1144" si="581">C931*$M$3</f>
        <v>1463.115</v>
      </c>
      <c r="D1144" s="167">
        <f t="shared" si="581"/>
        <v>1273.595</v>
      </c>
      <c r="E1144" s="167">
        <f t="shared" si="581"/>
        <v>994.46500000000003</v>
      </c>
      <c r="F1144" s="167">
        <f t="shared" si="581"/>
        <v>721.51499999999999</v>
      </c>
      <c r="G1144" s="167">
        <f t="shared" si="581"/>
        <v>425.90500000000003</v>
      </c>
      <c r="H1144" s="167">
        <f t="shared" si="581"/>
        <v>268.83</v>
      </c>
      <c r="I1144" s="167">
        <f t="shared" si="581"/>
        <v>168.92000000000002</v>
      </c>
    </row>
    <row r="1145" spans="1:9" hidden="1" x14ac:dyDescent="0.15">
      <c r="A1145" s="25">
        <v>30</v>
      </c>
      <c r="B1145" s="28"/>
      <c r="C1145" s="167">
        <f t="shared" ref="C1145:I1145" si="582">C932*$M$3</f>
        <v>1488.3500000000001</v>
      </c>
      <c r="D1145" s="167">
        <f t="shared" si="582"/>
        <v>1295.74</v>
      </c>
      <c r="E1145" s="167">
        <f t="shared" si="582"/>
        <v>1017.125</v>
      </c>
      <c r="F1145" s="167">
        <f t="shared" si="582"/>
        <v>740.05500000000006</v>
      </c>
      <c r="G1145" s="167">
        <f t="shared" si="582"/>
        <v>438.78000000000003</v>
      </c>
      <c r="H1145" s="167">
        <f t="shared" si="582"/>
        <v>279.13</v>
      </c>
      <c r="I1145" s="167">
        <f t="shared" si="582"/>
        <v>176.13</v>
      </c>
    </row>
    <row r="1146" spans="1:9" hidden="1" x14ac:dyDescent="0.15">
      <c r="A1146" s="25">
        <v>31</v>
      </c>
      <c r="B1146" s="28"/>
      <c r="C1146" s="167">
        <f t="shared" ref="C1146:I1146" si="583">C933*$M$3</f>
        <v>1513.585</v>
      </c>
      <c r="D1146" s="167">
        <f t="shared" si="583"/>
        <v>1317.3700000000001</v>
      </c>
      <c r="E1146" s="167">
        <f t="shared" si="583"/>
        <v>1041.845</v>
      </c>
      <c r="F1146" s="167">
        <f t="shared" si="583"/>
        <v>761.17000000000007</v>
      </c>
      <c r="G1146" s="167">
        <f t="shared" si="583"/>
        <v>453.2</v>
      </c>
      <c r="H1146" s="167">
        <f t="shared" si="583"/>
        <v>289.94499999999999</v>
      </c>
      <c r="I1146" s="167">
        <f t="shared" si="583"/>
        <v>183.85500000000002</v>
      </c>
    </row>
    <row r="1147" spans="1:9" hidden="1" x14ac:dyDescent="0.15">
      <c r="A1147" s="25">
        <v>32</v>
      </c>
      <c r="B1147" s="28"/>
      <c r="C1147" s="167">
        <f t="shared" ref="C1147:I1147" si="584">C934*$M$3</f>
        <v>1539.8500000000001</v>
      </c>
      <c r="D1147" s="167">
        <f t="shared" si="584"/>
        <v>1337.4549999999999</v>
      </c>
      <c r="E1147" s="167">
        <f t="shared" si="584"/>
        <v>1069.655</v>
      </c>
      <c r="F1147" s="167">
        <f t="shared" si="584"/>
        <v>784.34500000000003</v>
      </c>
      <c r="G1147" s="167">
        <f t="shared" si="584"/>
        <v>469.68</v>
      </c>
      <c r="H1147" s="167">
        <f t="shared" si="584"/>
        <v>301.27500000000003</v>
      </c>
      <c r="I1147" s="167">
        <f t="shared" si="584"/>
        <v>192.61</v>
      </c>
    </row>
    <row r="1148" spans="1:9" hidden="1" x14ac:dyDescent="0.15">
      <c r="A1148" s="25">
        <v>33</v>
      </c>
      <c r="B1148" s="28"/>
      <c r="C1148" s="167">
        <f t="shared" ref="C1148:I1148" si="585">C935*$M$3</f>
        <v>1581.5650000000001</v>
      </c>
      <c r="D1148" s="167">
        <f t="shared" si="585"/>
        <v>1376.08</v>
      </c>
      <c r="E1148" s="167">
        <f t="shared" si="585"/>
        <v>1101.07</v>
      </c>
      <c r="F1148" s="167">
        <f t="shared" si="585"/>
        <v>810.09500000000003</v>
      </c>
      <c r="G1148" s="167">
        <f t="shared" si="585"/>
        <v>487.19</v>
      </c>
      <c r="H1148" s="167">
        <f t="shared" si="585"/>
        <v>314.66500000000002</v>
      </c>
      <c r="I1148" s="167">
        <f t="shared" si="585"/>
        <v>201.88</v>
      </c>
    </row>
    <row r="1149" spans="1:9" hidden="1" x14ac:dyDescent="0.15">
      <c r="A1149" s="25">
        <v>34</v>
      </c>
      <c r="B1149" s="28"/>
      <c r="C1149" s="167">
        <f t="shared" ref="C1149:I1149" si="586">C936*$M$3</f>
        <v>1623.7950000000001</v>
      </c>
      <c r="D1149" s="167">
        <f t="shared" si="586"/>
        <v>1411.615</v>
      </c>
      <c r="E1149" s="167">
        <f t="shared" si="586"/>
        <v>1136.0899999999999</v>
      </c>
      <c r="F1149" s="167">
        <f t="shared" si="586"/>
        <v>838.42000000000007</v>
      </c>
      <c r="G1149" s="167">
        <f t="shared" si="586"/>
        <v>507.27500000000003</v>
      </c>
      <c r="H1149" s="167">
        <f t="shared" si="586"/>
        <v>328.57</v>
      </c>
      <c r="I1149" s="167">
        <f t="shared" si="586"/>
        <v>212.18</v>
      </c>
    </row>
    <row r="1150" spans="1:9" hidden="1" x14ac:dyDescent="0.15">
      <c r="A1150" s="25">
        <v>35</v>
      </c>
      <c r="B1150" s="28"/>
      <c r="C1150" s="167">
        <f t="shared" ref="C1150:I1150" si="587">C937*$M$3</f>
        <v>1665.51</v>
      </c>
      <c r="D1150" s="167">
        <f t="shared" si="587"/>
        <v>1448.18</v>
      </c>
      <c r="E1150" s="167">
        <f t="shared" si="587"/>
        <v>1174.2</v>
      </c>
      <c r="F1150" s="167">
        <f t="shared" si="587"/>
        <v>869.32</v>
      </c>
      <c r="G1150" s="167">
        <f t="shared" si="587"/>
        <v>528.39</v>
      </c>
      <c r="H1150" s="167">
        <f t="shared" si="587"/>
        <v>343.505</v>
      </c>
      <c r="I1150" s="167">
        <f t="shared" si="587"/>
        <v>222.995</v>
      </c>
    </row>
    <row r="1151" spans="1:9" hidden="1" x14ac:dyDescent="0.15">
      <c r="A1151" s="25">
        <v>36</v>
      </c>
      <c r="B1151" s="28"/>
      <c r="C1151" s="167">
        <f t="shared" ref="C1151:I1151" si="588">C938*$M$3</f>
        <v>1707.2250000000001</v>
      </c>
      <c r="D1151" s="167">
        <f t="shared" si="588"/>
        <v>1485.26</v>
      </c>
      <c r="E1151" s="167">
        <f t="shared" si="588"/>
        <v>1215.915</v>
      </c>
      <c r="F1151" s="167">
        <f t="shared" si="588"/>
        <v>902.79500000000007</v>
      </c>
      <c r="G1151" s="167">
        <f t="shared" si="588"/>
        <v>551.56500000000005</v>
      </c>
      <c r="H1151" s="167">
        <f t="shared" si="588"/>
        <v>360.5</v>
      </c>
      <c r="I1151" s="167">
        <f t="shared" si="588"/>
        <v>235.35500000000002</v>
      </c>
    </row>
    <row r="1152" spans="1:9" hidden="1" x14ac:dyDescent="0.15">
      <c r="A1152" s="25">
        <v>37</v>
      </c>
      <c r="B1152" s="28"/>
      <c r="C1152" s="167">
        <f t="shared" ref="C1152:I1152" si="589">C939*$M$3</f>
        <v>1750.4850000000001</v>
      </c>
      <c r="D1152" s="167">
        <f t="shared" si="589"/>
        <v>1522.3400000000001</v>
      </c>
      <c r="E1152" s="167">
        <f t="shared" si="589"/>
        <v>1261.75</v>
      </c>
      <c r="F1152" s="167">
        <f t="shared" si="589"/>
        <v>939.36</v>
      </c>
      <c r="G1152" s="167">
        <f t="shared" si="589"/>
        <v>576.80000000000007</v>
      </c>
      <c r="H1152" s="167">
        <f t="shared" si="589"/>
        <v>378.52500000000003</v>
      </c>
      <c r="I1152" s="167">
        <f t="shared" si="589"/>
        <v>248.23000000000002</v>
      </c>
    </row>
    <row r="1153" spans="1:9" hidden="1" x14ac:dyDescent="0.15">
      <c r="A1153" s="25">
        <v>38</v>
      </c>
      <c r="B1153" s="28"/>
      <c r="C1153" s="167">
        <f t="shared" ref="C1153:I1153" si="590">C940*$M$3</f>
        <v>1793.7450000000001</v>
      </c>
      <c r="D1153" s="167">
        <f t="shared" si="590"/>
        <v>1560.45</v>
      </c>
      <c r="E1153" s="167">
        <f t="shared" si="590"/>
        <v>1312.22</v>
      </c>
      <c r="F1153" s="167">
        <f t="shared" si="590"/>
        <v>980.04500000000007</v>
      </c>
      <c r="G1153" s="167">
        <f t="shared" si="590"/>
        <v>604.09500000000003</v>
      </c>
      <c r="H1153" s="167">
        <f t="shared" si="590"/>
        <v>398.09500000000003</v>
      </c>
      <c r="I1153" s="167">
        <f t="shared" si="590"/>
        <v>263.16500000000002</v>
      </c>
    </row>
    <row r="1154" spans="1:9" hidden="1" x14ac:dyDescent="0.15">
      <c r="A1154" s="25">
        <v>39</v>
      </c>
      <c r="B1154" s="28"/>
      <c r="C1154" s="167">
        <f t="shared" ref="C1154:I1154" si="591">C941*$M$3</f>
        <v>1837.0050000000001</v>
      </c>
      <c r="D1154" s="167">
        <f t="shared" si="591"/>
        <v>1596.5</v>
      </c>
      <c r="E1154" s="167">
        <f t="shared" si="591"/>
        <v>1366.81</v>
      </c>
      <c r="F1154" s="167">
        <f t="shared" si="591"/>
        <v>1023.82</v>
      </c>
      <c r="G1154" s="167">
        <f t="shared" si="591"/>
        <v>633.96500000000003</v>
      </c>
      <c r="H1154" s="167">
        <f t="shared" si="591"/>
        <v>419.72500000000002</v>
      </c>
      <c r="I1154" s="167">
        <f t="shared" si="591"/>
        <v>278.61500000000001</v>
      </c>
    </row>
    <row r="1155" spans="1:9" hidden="1" x14ac:dyDescent="0.15">
      <c r="A1155" s="25">
        <v>40</v>
      </c>
      <c r="B1155" s="28"/>
      <c r="C1155" s="167">
        <f t="shared" ref="C1155:I1155" si="592">C942*$M$3</f>
        <v>1879.2350000000001</v>
      </c>
      <c r="D1155" s="167">
        <f t="shared" si="592"/>
        <v>1633.5800000000002</v>
      </c>
      <c r="E1155" s="167">
        <f t="shared" si="592"/>
        <v>1425.0050000000001</v>
      </c>
      <c r="F1155" s="167">
        <f t="shared" si="592"/>
        <v>1071.2</v>
      </c>
      <c r="G1155" s="167">
        <f t="shared" si="592"/>
        <v>666.41</v>
      </c>
      <c r="H1155" s="167">
        <f t="shared" si="592"/>
        <v>442.90000000000003</v>
      </c>
      <c r="I1155" s="167">
        <f t="shared" si="592"/>
        <v>295.61</v>
      </c>
    </row>
    <row r="1156" spans="1:9" hidden="1" x14ac:dyDescent="0.15">
      <c r="A1156" s="25">
        <v>41</v>
      </c>
      <c r="B1156" s="28"/>
      <c r="C1156" s="167">
        <f t="shared" ref="C1156:I1156" si="593">C943*$M$3</f>
        <v>1921.4650000000001</v>
      </c>
      <c r="D1156" s="167">
        <f t="shared" si="593"/>
        <v>1672.2050000000002</v>
      </c>
      <c r="E1156" s="167">
        <f t="shared" si="593"/>
        <v>1489.895</v>
      </c>
      <c r="F1156" s="167">
        <f t="shared" si="593"/>
        <v>1122.7</v>
      </c>
      <c r="G1156" s="167">
        <f t="shared" si="593"/>
        <v>701.43000000000006</v>
      </c>
      <c r="H1156" s="167">
        <f t="shared" si="593"/>
        <v>468.13499999999999</v>
      </c>
      <c r="I1156" s="167">
        <f t="shared" si="593"/>
        <v>313.63499999999999</v>
      </c>
    </row>
    <row r="1157" spans="1:9" hidden="1" x14ac:dyDescent="0.15">
      <c r="A1157" s="25">
        <v>42</v>
      </c>
      <c r="B1157" s="28"/>
      <c r="C1157" s="167">
        <f t="shared" ref="C1157:I1157" si="594">C944*$M$3</f>
        <v>1966.27</v>
      </c>
      <c r="D1157" s="167">
        <f t="shared" si="594"/>
        <v>1708.2550000000001</v>
      </c>
      <c r="E1157" s="167">
        <f t="shared" si="594"/>
        <v>1558.905</v>
      </c>
      <c r="F1157" s="167">
        <f t="shared" si="594"/>
        <v>1178.835</v>
      </c>
      <c r="G1157" s="167">
        <f t="shared" si="594"/>
        <v>739.54</v>
      </c>
      <c r="H1157" s="167">
        <f t="shared" si="594"/>
        <v>495.43</v>
      </c>
      <c r="I1157" s="167">
        <f t="shared" si="594"/>
        <v>333.72</v>
      </c>
    </row>
    <row r="1158" spans="1:9" hidden="1" x14ac:dyDescent="0.15">
      <c r="A1158" s="25">
        <v>43</v>
      </c>
      <c r="B1158" s="28"/>
      <c r="C1158" s="167">
        <f t="shared" ref="C1158:I1158" si="595">C945*$M$3</f>
        <v>2042.49</v>
      </c>
      <c r="D1158" s="167">
        <f t="shared" si="595"/>
        <v>1776.75</v>
      </c>
      <c r="E1158" s="167">
        <f t="shared" si="595"/>
        <v>1621.22</v>
      </c>
      <c r="F1158" s="167">
        <f t="shared" si="595"/>
        <v>1238.575</v>
      </c>
      <c r="G1158" s="167">
        <f t="shared" si="595"/>
        <v>780.22500000000002</v>
      </c>
      <c r="H1158" s="167">
        <f t="shared" si="595"/>
        <v>525.30000000000007</v>
      </c>
      <c r="I1158" s="167">
        <f t="shared" si="595"/>
        <v>355.86500000000001</v>
      </c>
    </row>
    <row r="1159" spans="1:9" hidden="1" x14ac:dyDescent="0.15">
      <c r="A1159" s="25">
        <v>44</v>
      </c>
      <c r="B1159" s="28"/>
      <c r="C1159" s="167">
        <f t="shared" ref="C1159:I1159" si="596">C946*$M$3</f>
        <v>2121.2849999999999</v>
      </c>
      <c r="D1159" s="167">
        <f t="shared" si="596"/>
        <v>1845.2450000000001</v>
      </c>
      <c r="E1159" s="167">
        <f t="shared" si="596"/>
        <v>1683.02</v>
      </c>
      <c r="F1159" s="167">
        <f t="shared" si="596"/>
        <v>1304.4950000000001</v>
      </c>
      <c r="G1159" s="167">
        <f t="shared" si="596"/>
        <v>825.03</v>
      </c>
      <c r="H1159" s="167">
        <f t="shared" si="596"/>
        <v>557.23</v>
      </c>
      <c r="I1159" s="167">
        <f t="shared" si="596"/>
        <v>379.55500000000001</v>
      </c>
    </row>
    <row r="1160" spans="1:9" hidden="1" x14ac:dyDescent="0.15">
      <c r="A1160" s="25">
        <v>45</v>
      </c>
      <c r="B1160" s="28"/>
      <c r="C1160" s="167">
        <f t="shared" ref="C1160:I1160" si="597">C947*$M$3</f>
        <v>2199.0500000000002</v>
      </c>
      <c r="D1160" s="167">
        <f t="shared" si="597"/>
        <v>1912.1949999999999</v>
      </c>
      <c r="E1160" s="167">
        <f t="shared" si="597"/>
        <v>1743.2750000000001</v>
      </c>
      <c r="F1160" s="167">
        <f t="shared" si="597"/>
        <v>1375.05</v>
      </c>
      <c r="G1160" s="167">
        <f t="shared" si="597"/>
        <v>873.44</v>
      </c>
      <c r="H1160" s="167">
        <f t="shared" si="597"/>
        <v>591.73500000000001</v>
      </c>
      <c r="I1160" s="167">
        <f t="shared" si="597"/>
        <v>405.30500000000001</v>
      </c>
    </row>
    <row r="1161" spans="1:9" hidden="1" x14ac:dyDescent="0.15">
      <c r="A1161" s="25">
        <v>46</v>
      </c>
      <c r="B1161" s="28"/>
      <c r="C1161" s="167">
        <f t="shared" ref="C1161:I1161" si="598">C948*$M$3</f>
        <v>2276.8150000000001</v>
      </c>
      <c r="D1161" s="167">
        <f t="shared" si="598"/>
        <v>1980.175</v>
      </c>
      <c r="E1161" s="167">
        <f t="shared" si="598"/>
        <v>1806.6200000000001</v>
      </c>
      <c r="F1161" s="167">
        <f t="shared" si="598"/>
        <v>1450.7550000000001</v>
      </c>
      <c r="G1161" s="167">
        <f t="shared" si="598"/>
        <v>925.45500000000004</v>
      </c>
      <c r="H1161" s="167">
        <f t="shared" si="598"/>
        <v>629.84500000000003</v>
      </c>
      <c r="I1161" s="167">
        <f t="shared" si="598"/>
        <v>433.63</v>
      </c>
    </row>
    <row r="1162" spans="1:9" hidden="1" x14ac:dyDescent="0.15">
      <c r="A1162" s="25">
        <v>47</v>
      </c>
      <c r="B1162" s="28"/>
      <c r="C1162" s="167">
        <f t="shared" ref="C1162:I1162" si="599">C949*$M$3</f>
        <v>2356.125</v>
      </c>
      <c r="D1162" s="167">
        <f t="shared" si="599"/>
        <v>2048.1550000000002</v>
      </c>
      <c r="E1162" s="167">
        <f t="shared" si="599"/>
        <v>1867.39</v>
      </c>
      <c r="F1162" s="167">
        <f t="shared" si="599"/>
        <v>1533.155</v>
      </c>
      <c r="G1162" s="167">
        <f t="shared" si="599"/>
        <v>982.10500000000002</v>
      </c>
      <c r="H1162" s="167">
        <f t="shared" si="599"/>
        <v>670.53</v>
      </c>
      <c r="I1162" s="167">
        <f t="shared" si="599"/>
        <v>463.5</v>
      </c>
    </row>
    <row r="1163" spans="1:9" hidden="1" x14ac:dyDescent="0.15">
      <c r="A1163" s="25">
        <v>48</v>
      </c>
      <c r="B1163" s="28"/>
      <c r="C1163" s="167">
        <f t="shared" ref="C1163:I1163" si="600">C950*$M$3</f>
        <v>2439.5549999999998</v>
      </c>
      <c r="D1163" s="167">
        <f t="shared" si="600"/>
        <v>2120.2550000000001</v>
      </c>
      <c r="E1163" s="167">
        <f t="shared" si="600"/>
        <v>1932.7950000000001</v>
      </c>
      <c r="F1163" s="167">
        <f t="shared" si="600"/>
        <v>1621.22</v>
      </c>
      <c r="G1163" s="167">
        <f t="shared" si="600"/>
        <v>1043.3900000000001</v>
      </c>
      <c r="H1163" s="167">
        <f t="shared" si="600"/>
        <v>715.33500000000004</v>
      </c>
      <c r="I1163" s="167">
        <f t="shared" si="600"/>
        <v>496.46000000000004</v>
      </c>
    </row>
    <row r="1164" spans="1:9" hidden="1" x14ac:dyDescent="0.15">
      <c r="A1164" s="25">
        <v>49</v>
      </c>
      <c r="B1164" s="28"/>
      <c r="C1164" s="167">
        <f t="shared" ref="C1164:I1164" si="601">C951*$M$3</f>
        <v>2521.44</v>
      </c>
      <c r="D1164" s="167">
        <f t="shared" si="601"/>
        <v>2192.87</v>
      </c>
      <c r="E1164" s="167">
        <f t="shared" si="601"/>
        <v>1999.7450000000001</v>
      </c>
      <c r="F1164" s="167">
        <f t="shared" si="601"/>
        <v>1717.01</v>
      </c>
      <c r="G1164" s="167">
        <f t="shared" si="601"/>
        <v>1109.31</v>
      </c>
      <c r="H1164" s="167">
        <f t="shared" si="601"/>
        <v>763.23</v>
      </c>
      <c r="I1164" s="167">
        <f t="shared" si="601"/>
        <v>533.02499999999998</v>
      </c>
    </row>
    <row r="1165" spans="1:9" hidden="1" x14ac:dyDescent="0.15">
      <c r="A1165" s="25">
        <v>50</v>
      </c>
      <c r="B1165" s="28"/>
      <c r="C1165" s="167">
        <f t="shared" ref="C1165:I1165" si="602">C952*$M$3</f>
        <v>2603.84</v>
      </c>
      <c r="D1165" s="167">
        <f t="shared" si="602"/>
        <v>2264.9700000000003</v>
      </c>
      <c r="E1165" s="167">
        <f t="shared" si="602"/>
        <v>2064.12</v>
      </c>
      <c r="F1165" s="167">
        <f t="shared" si="602"/>
        <v>1797.865</v>
      </c>
      <c r="G1165" s="167">
        <f t="shared" si="602"/>
        <v>1186.0450000000001</v>
      </c>
      <c r="H1165" s="167">
        <f t="shared" si="602"/>
        <v>777.65</v>
      </c>
      <c r="I1165" s="167">
        <f t="shared" si="602"/>
        <v>574.74</v>
      </c>
    </row>
    <row r="1166" spans="1:9" hidden="1" x14ac:dyDescent="0.15">
      <c r="A1166" s="25">
        <v>51</v>
      </c>
      <c r="B1166" s="28"/>
      <c r="C1166" s="167">
        <f t="shared" ref="C1166:I1166" si="603">C953*$M$3</f>
        <v>2685.7249999999999</v>
      </c>
      <c r="D1166" s="167">
        <f t="shared" si="603"/>
        <v>2336.04</v>
      </c>
      <c r="E1166" s="167">
        <f t="shared" si="603"/>
        <v>2130.04</v>
      </c>
      <c r="F1166" s="167">
        <f t="shared" si="603"/>
        <v>1858.635</v>
      </c>
      <c r="G1166" s="167">
        <f t="shared" si="603"/>
        <v>1279.26</v>
      </c>
      <c r="H1166" s="167">
        <f t="shared" si="603"/>
        <v>843.05500000000006</v>
      </c>
      <c r="I1166" s="167">
        <f t="shared" si="603"/>
        <v>625.72500000000002</v>
      </c>
    </row>
    <row r="1167" spans="1:9" hidden="1" x14ac:dyDescent="0.15">
      <c r="A1167" s="25">
        <v>52</v>
      </c>
      <c r="B1167" s="28"/>
      <c r="C1167" s="167">
        <f t="shared" ref="C1167:I1167" si="604">C954*$M$3</f>
        <v>2768.64</v>
      </c>
      <c r="D1167" s="167">
        <f t="shared" si="604"/>
        <v>2407.625</v>
      </c>
      <c r="E1167" s="167">
        <f t="shared" si="604"/>
        <v>2195.96</v>
      </c>
      <c r="F1167" s="167">
        <f t="shared" si="604"/>
        <v>1919.92</v>
      </c>
      <c r="G1167" s="167">
        <f t="shared" si="604"/>
        <v>1341.06</v>
      </c>
      <c r="H1167" s="167">
        <f t="shared" si="604"/>
        <v>912.58</v>
      </c>
      <c r="I1167" s="167">
        <f t="shared" si="604"/>
        <v>680.83</v>
      </c>
    </row>
    <row r="1168" spans="1:9" hidden="1" x14ac:dyDescent="0.15">
      <c r="A1168" s="25">
        <v>53</v>
      </c>
      <c r="B1168" s="28"/>
      <c r="C1168" s="167">
        <f t="shared" ref="C1168:I1168" si="605">C955*$M$3</f>
        <v>2865.9749999999999</v>
      </c>
      <c r="D1168" s="167">
        <f t="shared" si="605"/>
        <v>2492.6</v>
      </c>
      <c r="E1168" s="167">
        <f t="shared" si="605"/>
        <v>2273.7249999999999</v>
      </c>
      <c r="F1168" s="167">
        <f t="shared" si="605"/>
        <v>1995.1100000000001</v>
      </c>
      <c r="G1168" s="167">
        <f t="shared" si="605"/>
        <v>1389.9850000000001</v>
      </c>
      <c r="H1168" s="167">
        <f t="shared" si="605"/>
        <v>951.20500000000004</v>
      </c>
      <c r="I1168" s="167">
        <f t="shared" si="605"/>
        <v>740.57</v>
      </c>
    </row>
    <row r="1169" spans="1:9" hidden="1" x14ac:dyDescent="0.15">
      <c r="A1169" s="25">
        <v>54</v>
      </c>
      <c r="B1169" s="28"/>
      <c r="C1169" s="167">
        <f t="shared" ref="C1169:I1169" si="606">C956*$M$3</f>
        <v>2964.34</v>
      </c>
      <c r="D1169" s="167">
        <f t="shared" si="606"/>
        <v>2577.5750000000003</v>
      </c>
      <c r="E1169" s="167">
        <f t="shared" si="606"/>
        <v>2350.9749999999999</v>
      </c>
      <c r="F1169" s="167">
        <f t="shared" si="606"/>
        <v>2068.2400000000002</v>
      </c>
      <c r="G1169" s="167">
        <f t="shared" si="606"/>
        <v>1438.91</v>
      </c>
      <c r="H1169" s="167">
        <f t="shared" si="606"/>
        <v>1028.4549999999999</v>
      </c>
      <c r="I1169" s="167">
        <f t="shared" si="606"/>
        <v>804.43000000000006</v>
      </c>
    </row>
    <row r="1170" spans="1:9" hidden="1" x14ac:dyDescent="0.15">
      <c r="A1170" s="25">
        <v>55</v>
      </c>
      <c r="B1170" s="28"/>
      <c r="C1170" s="167">
        <f t="shared" ref="C1170:I1170" si="607">C957*$M$3</f>
        <v>3063.7350000000001</v>
      </c>
      <c r="D1170" s="167">
        <f t="shared" si="607"/>
        <v>2664.0950000000003</v>
      </c>
      <c r="E1170" s="167">
        <f t="shared" si="607"/>
        <v>2427.71</v>
      </c>
      <c r="F1170" s="167">
        <f t="shared" si="607"/>
        <v>2142.4</v>
      </c>
      <c r="G1170" s="167">
        <f t="shared" si="607"/>
        <v>1491.44</v>
      </c>
      <c r="H1170" s="167">
        <f t="shared" si="607"/>
        <v>1111.3700000000001</v>
      </c>
      <c r="I1170" s="167">
        <f t="shared" si="607"/>
        <v>872.92500000000007</v>
      </c>
    </row>
    <row r="1171" spans="1:9" hidden="1" x14ac:dyDescent="0.15">
      <c r="A1171" s="25">
        <v>56</v>
      </c>
      <c r="B1171" s="28"/>
      <c r="C1171" s="167">
        <f t="shared" ref="C1171:I1171" si="608">C958*$M$3</f>
        <v>3161.585</v>
      </c>
      <c r="D1171" s="167">
        <f t="shared" si="608"/>
        <v>2749.07</v>
      </c>
      <c r="E1171" s="167">
        <f t="shared" si="608"/>
        <v>2504.96</v>
      </c>
      <c r="F1171" s="167">
        <f t="shared" si="608"/>
        <v>2216.56</v>
      </c>
      <c r="G1171" s="167">
        <f t="shared" si="608"/>
        <v>1540.88</v>
      </c>
      <c r="H1171" s="167">
        <f t="shared" si="608"/>
        <v>1155.145</v>
      </c>
      <c r="I1171" s="167">
        <f t="shared" si="608"/>
        <v>946.57</v>
      </c>
    </row>
    <row r="1172" spans="1:9" hidden="1" x14ac:dyDescent="0.15">
      <c r="A1172" s="25">
        <v>57</v>
      </c>
      <c r="B1172" s="28"/>
      <c r="C1172" s="167">
        <f t="shared" ref="C1172:I1172" si="609">C959*$M$3</f>
        <v>3257.375</v>
      </c>
      <c r="D1172" s="167">
        <f t="shared" si="609"/>
        <v>2834.0450000000001</v>
      </c>
      <c r="E1172" s="167">
        <f t="shared" si="609"/>
        <v>2583.7550000000001</v>
      </c>
      <c r="F1172" s="167">
        <f t="shared" si="609"/>
        <v>2291.2350000000001</v>
      </c>
      <c r="G1172" s="167">
        <f t="shared" si="609"/>
        <v>1589.29</v>
      </c>
      <c r="H1172" s="167">
        <f t="shared" si="609"/>
        <v>1247.845</v>
      </c>
      <c r="I1172" s="167">
        <f t="shared" si="609"/>
        <v>1025.8800000000001</v>
      </c>
    </row>
    <row r="1173" spans="1:9" hidden="1" x14ac:dyDescent="0.15">
      <c r="A1173" s="25">
        <v>58</v>
      </c>
      <c r="B1173" s="28"/>
      <c r="C1173" s="167">
        <f t="shared" ref="C1173:I1173" si="610">C960*$M$3</f>
        <v>3370.6750000000002</v>
      </c>
      <c r="D1173" s="167">
        <f t="shared" si="610"/>
        <v>2930.8650000000002</v>
      </c>
      <c r="E1173" s="167">
        <f t="shared" si="610"/>
        <v>2664.61</v>
      </c>
      <c r="F1173" s="167">
        <f t="shared" si="610"/>
        <v>2388.5700000000002</v>
      </c>
      <c r="G1173" s="167">
        <f t="shared" si="610"/>
        <v>1652.635</v>
      </c>
      <c r="H1173" s="167">
        <f t="shared" si="610"/>
        <v>1347.24</v>
      </c>
      <c r="I1173" s="167">
        <f t="shared" si="610"/>
        <v>1111.3700000000001</v>
      </c>
    </row>
    <row r="1174" spans="1:9" hidden="1" x14ac:dyDescent="0.15">
      <c r="A1174" s="25">
        <v>59</v>
      </c>
      <c r="B1174" s="28"/>
      <c r="C1174" s="167">
        <f t="shared" ref="C1174:I1174" si="611">C961*$M$3</f>
        <v>3483.9749999999999</v>
      </c>
      <c r="D1174" s="167">
        <f t="shared" si="611"/>
        <v>3029.7449999999999</v>
      </c>
      <c r="E1174" s="167">
        <f t="shared" si="611"/>
        <v>2745.4650000000001</v>
      </c>
      <c r="F1174" s="167">
        <f t="shared" si="611"/>
        <v>2485.39</v>
      </c>
      <c r="G1174" s="167">
        <f t="shared" si="611"/>
        <v>1714.95</v>
      </c>
      <c r="H1174" s="167">
        <f t="shared" si="611"/>
        <v>1396.68</v>
      </c>
      <c r="I1174" s="167">
        <f t="shared" si="611"/>
        <v>1203.5550000000001</v>
      </c>
    </row>
    <row r="1175" spans="1:9" hidden="1" x14ac:dyDescent="0.15">
      <c r="A1175" s="25">
        <v>60</v>
      </c>
      <c r="B1175" s="28"/>
      <c r="C1175" s="167">
        <f t="shared" ref="C1175:I1175" si="612">C962*$M$3</f>
        <v>3595.73</v>
      </c>
      <c r="D1175" s="167">
        <f t="shared" si="612"/>
        <v>3126.05</v>
      </c>
      <c r="E1175" s="167">
        <f t="shared" si="612"/>
        <v>2826.835</v>
      </c>
      <c r="F1175" s="167">
        <f t="shared" si="612"/>
        <v>2582.21</v>
      </c>
      <c r="G1175" s="167">
        <f t="shared" si="612"/>
        <v>1777.78</v>
      </c>
      <c r="H1175" s="167">
        <f t="shared" si="612"/>
        <v>1507.92</v>
      </c>
      <c r="I1175" s="167">
        <f t="shared" si="612"/>
        <v>1302.4349999999999</v>
      </c>
    </row>
    <row r="1176" spans="1:9" hidden="1" x14ac:dyDescent="0.15">
      <c r="A1176" s="25">
        <v>61</v>
      </c>
      <c r="B1176" s="28"/>
      <c r="C1176" s="167">
        <f t="shared" ref="C1176:I1176" si="613">C963*$M$3</f>
        <v>3734.2649999999999</v>
      </c>
      <c r="D1176" s="167">
        <f t="shared" si="613"/>
        <v>3246.56</v>
      </c>
      <c r="E1176" s="167">
        <f t="shared" si="613"/>
        <v>2948.89</v>
      </c>
      <c r="F1176" s="167">
        <f t="shared" si="613"/>
        <v>2679.03</v>
      </c>
      <c r="G1176" s="167">
        <f t="shared" si="613"/>
        <v>1844.2150000000001</v>
      </c>
      <c r="H1176" s="167">
        <f t="shared" si="613"/>
        <v>1627.4</v>
      </c>
      <c r="I1176" s="167">
        <f t="shared" si="613"/>
        <v>1409.04</v>
      </c>
    </row>
    <row r="1177" spans="1:9" hidden="1" x14ac:dyDescent="0.15">
      <c r="A1177" s="25">
        <v>62</v>
      </c>
      <c r="B1177" s="28"/>
      <c r="C1177" s="167">
        <f t="shared" ref="C1177:I1177" si="614">C964*$M$3</f>
        <v>3970.65</v>
      </c>
      <c r="D1177" s="167">
        <f t="shared" si="614"/>
        <v>3409.3</v>
      </c>
      <c r="E1177" s="167">
        <f t="shared" si="614"/>
        <v>3093.605</v>
      </c>
      <c r="F1177" s="167">
        <f t="shared" si="614"/>
        <v>2800.0550000000003</v>
      </c>
      <c r="G1177" s="167">
        <f t="shared" si="614"/>
        <v>1928.16</v>
      </c>
      <c r="H1177" s="167">
        <f t="shared" si="614"/>
        <v>1683.5350000000001</v>
      </c>
      <c r="I1177" s="167">
        <f t="shared" si="614"/>
        <v>1523.3700000000001</v>
      </c>
    </row>
    <row r="1178" spans="1:9" hidden="1" x14ac:dyDescent="0.15">
      <c r="A1178" s="25">
        <v>63</v>
      </c>
      <c r="B1178" s="28"/>
      <c r="C1178" s="167">
        <f t="shared" ref="C1178:I1178" si="615">C965*$M$3</f>
        <v>4246.1750000000002</v>
      </c>
      <c r="D1178" s="167">
        <f t="shared" si="615"/>
        <v>3655.4700000000003</v>
      </c>
      <c r="E1178" s="167">
        <f t="shared" si="615"/>
        <v>3254.2850000000003</v>
      </c>
      <c r="F1178" s="167">
        <f t="shared" si="615"/>
        <v>2943.7400000000002</v>
      </c>
      <c r="G1178" s="167">
        <f t="shared" si="615"/>
        <v>2028.0700000000002</v>
      </c>
      <c r="H1178" s="167">
        <f t="shared" si="615"/>
        <v>1816.405</v>
      </c>
      <c r="I1178" s="167">
        <f t="shared" si="615"/>
        <v>1647.4850000000001</v>
      </c>
    </row>
    <row r="1179" spans="1:9" hidden="1" x14ac:dyDescent="0.15">
      <c r="A1179" s="25">
        <v>64</v>
      </c>
      <c r="B1179" s="28"/>
      <c r="C1179" s="167">
        <f t="shared" ref="C1179:I1179" si="616">C966*$M$3</f>
        <v>4541.7849999999999</v>
      </c>
      <c r="D1179" s="167">
        <f t="shared" si="616"/>
        <v>3920.6950000000002</v>
      </c>
      <c r="E1179" s="167">
        <f t="shared" si="616"/>
        <v>3440.2000000000003</v>
      </c>
      <c r="F1179" s="167">
        <f t="shared" si="616"/>
        <v>3113.1750000000002</v>
      </c>
      <c r="G1179" s="167">
        <f t="shared" si="616"/>
        <v>2144.9749999999999</v>
      </c>
      <c r="H1179" s="167">
        <f t="shared" si="616"/>
        <v>1961.1200000000001</v>
      </c>
      <c r="I1179" s="167">
        <f t="shared" si="616"/>
        <v>1781.385</v>
      </c>
    </row>
    <row r="1180" spans="1:9" hidden="1" x14ac:dyDescent="0.15">
      <c r="A1180" s="25">
        <v>65</v>
      </c>
      <c r="B1180" s="28"/>
      <c r="C1180" s="167">
        <f t="shared" ref="C1180:I1180" si="617">C967*$M$3</f>
        <v>4859.54</v>
      </c>
      <c r="D1180" s="167">
        <f t="shared" si="617"/>
        <v>4206.5200000000004</v>
      </c>
      <c r="E1180" s="167">
        <f t="shared" si="617"/>
        <v>3664.7400000000002</v>
      </c>
      <c r="F1180" s="167">
        <f t="shared" si="617"/>
        <v>3345.9549999999999</v>
      </c>
      <c r="G1180" s="167">
        <f t="shared" si="617"/>
        <v>2296.3850000000002</v>
      </c>
      <c r="H1180" s="167">
        <f t="shared" si="617"/>
        <v>2024.98</v>
      </c>
      <c r="I1180" s="167">
        <f t="shared" si="617"/>
        <v>1926.1000000000001</v>
      </c>
    </row>
    <row r="1181" spans="1:9" hidden="1" x14ac:dyDescent="0.15">
      <c r="A1181" s="25">
        <v>66</v>
      </c>
      <c r="B1181" s="28"/>
      <c r="C1181" s="167">
        <f t="shared" ref="C1181:I1181" si="618">C968*$M$3</f>
        <v>5201.5</v>
      </c>
      <c r="D1181" s="167">
        <f t="shared" si="618"/>
        <v>4514.49</v>
      </c>
      <c r="E1181" s="167">
        <f t="shared" si="618"/>
        <v>3928.42</v>
      </c>
      <c r="F1181" s="167">
        <f t="shared" si="618"/>
        <v>3613.7550000000001</v>
      </c>
      <c r="G1181" s="167">
        <f t="shared" si="618"/>
        <v>2473.0300000000002</v>
      </c>
      <c r="H1181" s="167">
        <f t="shared" si="618"/>
        <v>2186.1750000000002</v>
      </c>
      <c r="I1181" s="167">
        <f t="shared" si="618"/>
        <v>2081.63</v>
      </c>
    </row>
    <row r="1182" spans="1:9" hidden="1" x14ac:dyDescent="0.15">
      <c r="A1182" s="25">
        <v>67</v>
      </c>
      <c r="B1182" s="28"/>
      <c r="C1182" s="167">
        <f t="shared" ref="C1182:I1182" si="619">C969*$M$3</f>
        <v>5568.6949999999997</v>
      </c>
      <c r="D1182" s="167">
        <f t="shared" si="619"/>
        <v>4845.6350000000002</v>
      </c>
      <c r="E1182" s="167">
        <f t="shared" si="619"/>
        <v>4243.085</v>
      </c>
      <c r="F1182" s="167">
        <f t="shared" si="619"/>
        <v>3904.73</v>
      </c>
      <c r="G1182" s="167">
        <f t="shared" si="619"/>
        <v>2671.82</v>
      </c>
      <c r="H1182" s="167">
        <f t="shared" si="619"/>
        <v>2359.73</v>
      </c>
      <c r="I1182" s="167">
        <f t="shared" si="619"/>
        <v>2249.52</v>
      </c>
    </row>
    <row r="1183" spans="1:9" hidden="1" x14ac:dyDescent="0.15">
      <c r="A1183" s="25">
        <v>68</v>
      </c>
      <c r="B1183" s="28"/>
      <c r="C1183" s="167">
        <f t="shared" ref="C1183:I1183" si="620">C970*$M$3</f>
        <v>5962.67</v>
      </c>
      <c r="D1183" s="167">
        <f t="shared" si="620"/>
        <v>5202.0150000000003</v>
      </c>
      <c r="E1183" s="167">
        <f t="shared" si="620"/>
        <v>4603.07</v>
      </c>
      <c r="F1183" s="167">
        <f t="shared" si="620"/>
        <v>4234.33</v>
      </c>
      <c r="G1183" s="167">
        <f t="shared" si="620"/>
        <v>2896.875</v>
      </c>
      <c r="H1183" s="167">
        <f t="shared" si="620"/>
        <v>2662.55</v>
      </c>
      <c r="I1183" s="167">
        <f t="shared" si="620"/>
        <v>2430.8000000000002</v>
      </c>
    </row>
    <row r="1184" spans="1:9" hidden="1" x14ac:dyDescent="0.15">
      <c r="A1184" s="25">
        <v>69</v>
      </c>
      <c r="B1184" s="28"/>
      <c r="C1184" s="167">
        <f t="shared" ref="C1184:I1184" si="621">C971*$M$3</f>
        <v>6386</v>
      </c>
      <c r="D1184" s="167">
        <f t="shared" si="621"/>
        <v>5585.1750000000002</v>
      </c>
      <c r="E1184" s="167">
        <f t="shared" si="621"/>
        <v>5022.28</v>
      </c>
      <c r="F1184" s="167">
        <f t="shared" si="621"/>
        <v>4624.1850000000004</v>
      </c>
      <c r="G1184" s="167">
        <f t="shared" si="621"/>
        <v>3164.16</v>
      </c>
      <c r="H1184" s="167">
        <f t="shared" si="621"/>
        <v>2874.73</v>
      </c>
      <c r="I1184" s="167">
        <f t="shared" si="621"/>
        <v>2626.5</v>
      </c>
    </row>
    <row r="1185" spans="1:9" hidden="1" x14ac:dyDescent="0.15">
      <c r="A1185" s="25">
        <v>70</v>
      </c>
      <c r="B1185" s="28"/>
      <c r="C1185" s="167">
        <f t="shared" ref="C1185:I1185" si="622">C972*$M$3</f>
        <v>6947.8649999999998</v>
      </c>
      <c r="D1185" s="167">
        <f t="shared" si="622"/>
        <v>6042.4949999999999</v>
      </c>
      <c r="E1185" s="167">
        <f t="shared" si="622"/>
        <v>5461.5749999999998</v>
      </c>
      <c r="F1185" s="167">
        <f t="shared" si="622"/>
        <v>5145.88</v>
      </c>
      <c r="G1185" s="167">
        <f t="shared" si="622"/>
        <v>3498.9100000000003</v>
      </c>
      <c r="H1185" s="167">
        <f t="shared" si="622"/>
        <v>3103.9050000000002</v>
      </c>
      <c r="I1185" s="167">
        <f t="shared" si="622"/>
        <v>2837.65</v>
      </c>
    </row>
    <row r="1186" spans="1:9" hidden="1" x14ac:dyDescent="0.15">
      <c r="A1186" s="25">
        <v>71</v>
      </c>
      <c r="B1186" s="28"/>
      <c r="C1186" s="167">
        <f t="shared" ref="C1186:I1186" si="623">C973*$M$3</f>
        <v>7651.87</v>
      </c>
      <c r="D1186" s="167">
        <f t="shared" si="623"/>
        <v>6654.83</v>
      </c>
      <c r="E1186" s="167">
        <f t="shared" si="623"/>
        <v>6066.7</v>
      </c>
      <c r="F1186" s="167">
        <f t="shared" si="623"/>
        <v>5666.5450000000001</v>
      </c>
      <c r="G1186" s="167">
        <f t="shared" si="623"/>
        <v>3854.26</v>
      </c>
      <c r="H1186" s="167">
        <f t="shared" si="623"/>
        <v>3495.82</v>
      </c>
      <c r="I1186" s="167">
        <f t="shared" si="623"/>
        <v>3064.25</v>
      </c>
    </row>
    <row r="1187" spans="1:9" hidden="1" x14ac:dyDescent="0.15">
      <c r="A1187" s="25">
        <v>72</v>
      </c>
      <c r="B1187" s="28"/>
      <c r="C1187" s="167">
        <f t="shared" ref="C1187:I1187" si="624">C974*$M$3</f>
        <v>8464.5400000000009</v>
      </c>
      <c r="D1187" s="167">
        <f t="shared" si="624"/>
        <v>7360.8950000000004</v>
      </c>
      <c r="E1187" s="167">
        <f t="shared" si="624"/>
        <v>6711.9949999999999</v>
      </c>
      <c r="F1187" s="167">
        <f t="shared" si="624"/>
        <v>6271.1549999999997</v>
      </c>
      <c r="G1187" s="167">
        <f t="shared" si="624"/>
        <v>4265.7449999999999</v>
      </c>
      <c r="H1187" s="167">
        <f t="shared" si="624"/>
        <v>3772.89</v>
      </c>
      <c r="I1187" s="167">
        <f t="shared" si="624"/>
        <v>3307.33</v>
      </c>
    </row>
    <row r="1188" spans="1:9" hidden="1" x14ac:dyDescent="0.15">
      <c r="A1188" s="25">
        <v>73</v>
      </c>
      <c r="B1188" s="28"/>
      <c r="C1188" s="167">
        <f t="shared" ref="C1188:I1188" si="625">C975*$M$3</f>
        <v>9402.3549999999996</v>
      </c>
      <c r="D1188" s="167">
        <f t="shared" si="625"/>
        <v>8175.1100000000006</v>
      </c>
      <c r="E1188" s="167">
        <f t="shared" si="625"/>
        <v>7453.08</v>
      </c>
      <c r="F1188" s="167">
        <f t="shared" si="625"/>
        <v>6961.77</v>
      </c>
      <c r="G1188" s="167">
        <f t="shared" si="625"/>
        <v>4733.88</v>
      </c>
      <c r="H1188" s="167">
        <f t="shared" si="625"/>
        <v>4071.59</v>
      </c>
      <c r="I1188" s="167">
        <f t="shared" si="625"/>
        <v>3567.4050000000002</v>
      </c>
    </row>
    <row r="1189" spans="1:9" hidden="1" x14ac:dyDescent="0.15">
      <c r="A1189" s="25">
        <v>74</v>
      </c>
      <c r="B1189" s="28"/>
      <c r="C1189" s="167">
        <f t="shared" ref="C1189:I1189" si="626">C976*$M$3</f>
        <v>10481.795</v>
      </c>
      <c r="D1189" s="167">
        <f t="shared" si="626"/>
        <v>9113.9549999999999</v>
      </c>
      <c r="E1189" s="167">
        <f t="shared" si="626"/>
        <v>8309.5249999999996</v>
      </c>
      <c r="F1189" s="167">
        <f t="shared" si="626"/>
        <v>7762.08</v>
      </c>
      <c r="G1189" s="167">
        <f t="shared" si="626"/>
        <v>5279.2650000000003</v>
      </c>
      <c r="H1189" s="167">
        <f t="shared" si="626"/>
        <v>4572.6850000000004</v>
      </c>
      <c r="I1189" s="167">
        <f t="shared" si="626"/>
        <v>3844.9900000000002</v>
      </c>
    </row>
    <row r="1190" spans="1:9" hidden="1" x14ac:dyDescent="0.15">
      <c r="A1190" s="25">
        <v>75</v>
      </c>
      <c r="B1190" s="28"/>
      <c r="C1190" s="167">
        <f t="shared" ref="C1190:I1190" si="627">C977*$M$3</f>
        <v>11719.855</v>
      </c>
      <c r="D1190" s="167">
        <f t="shared" si="627"/>
        <v>10191.85</v>
      </c>
      <c r="E1190" s="167">
        <f t="shared" si="627"/>
        <v>9254.0349999999999</v>
      </c>
      <c r="F1190" s="167">
        <f t="shared" si="627"/>
        <v>8734.4</v>
      </c>
      <c r="G1190" s="167">
        <f t="shared" si="627"/>
        <v>5924.0450000000001</v>
      </c>
      <c r="H1190" s="167">
        <f t="shared" si="627"/>
        <v>4928.0349999999999</v>
      </c>
      <c r="I1190" s="167">
        <f t="shared" si="627"/>
        <v>4139.0550000000003</v>
      </c>
    </row>
    <row r="1191" spans="1:9" hidden="1" x14ac:dyDescent="0.15">
      <c r="A1191" s="25">
        <v>76</v>
      </c>
      <c r="B1191" s="28"/>
      <c r="C1191" s="167">
        <f t="shared" ref="C1191:I1191" si="628">C978*$M$3</f>
        <v>13143.315000000001</v>
      </c>
      <c r="D1191" s="167">
        <f t="shared" si="628"/>
        <v>11428.365</v>
      </c>
      <c r="E1191" s="167">
        <f t="shared" si="628"/>
        <v>10411.755000000001</v>
      </c>
      <c r="F1191" s="167">
        <f t="shared" si="628"/>
        <v>9793.24</v>
      </c>
      <c r="G1191" s="167">
        <f t="shared" si="628"/>
        <v>6642.47</v>
      </c>
      <c r="H1191" s="167">
        <f t="shared" si="628"/>
        <v>5306.56</v>
      </c>
      <c r="I1191" s="167">
        <f t="shared" si="628"/>
        <v>4449.6000000000004</v>
      </c>
    </row>
    <row r="1192" spans="1:9" hidden="1" x14ac:dyDescent="0.15">
      <c r="A1192" s="25">
        <v>77</v>
      </c>
      <c r="B1192" s="28"/>
      <c r="C1192" s="167">
        <f t="shared" ref="C1192:I1192" si="629">C979*$M$3</f>
        <v>14759.9</v>
      </c>
      <c r="D1192" s="167">
        <f t="shared" si="629"/>
        <v>12835.345000000001</v>
      </c>
      <c r="E1192" s="167">
        <f t="shared" si="629"/>
        <v>11702.345000000001</v>
      </c>
      <c r="F1192" s="167">
        <f t="shared" si="629"/>
        <v>10998.34</v>
      </c>
      <c r="G1192" s="167">
        <f t="shared" si="629"/>
        <v>7461.835</v>
      </c>
      <c r="H1192" s="167">
        <f t="shared" si="629"/>
        <v>5933.3150000000005</v>
      </c>
      <c r="I1192" s="167">
        <f t="shared" si="629"/>
        <v>4774.05</v>
      </c>
    </row>
    <row r="1193" spans="1:9" hidden="1" x14ac:dyDescent="0.15">
      <c r="A1193" s="25">
        <v>78</v>
      </c>
      <c r="B1193" s="28"/>
      <c r="C1193" s="167">
        <f t="shared" ref="C1193:I1193" si="630">C980*$M$3</f>
        <v>16585.060000000001</v>
      </c>
      <c r="D1193" s="167">
        <f t="shared" si="630"/>
        <v>14421.545</v>
      </c>
      <c r="E1193" s="167">
        <f t="shared" si="630"/>
        <v>13148.98</v>
      </c>
      <c r="F1193" s="167">
        <f t="shared" si="630"/>
        <v>12356.91</v>
      </c>
      <c r="G1193" s="167">
        <f t="shared" si="630"/>
        <v>8383.17</v>
      </c>
      <c r="H1193" s="167">
        <f t="shared" si="630"/>
        <v>6371.0650000000005</v>
      </c>
      <c r="I1193" s="167">
        <f t="shared" si="630"/>
        <v>5110.8600000000006</v>
      </c>
    </row>
    <row r="1194" spans="1:9" hidden="1" x14ac:dyDescent="0.15">
      <c r="A1194" s="25">
        <v>79</v>
      </c>
      <c r="B1194" s="28"/>
      <c r="C1194" s="167">
        <f t="shared" ref="C1194:I1194" si="631">C981*$M$3</f>
        <v>18634.244999999999</v>
      </c>
      <c r="D1194" s="167">
        <f t="shared" si="631"/>
        <v>16202.415000000001</v>
      </c>
      <c r="E1194" s="167">
        <f t="shared" si="631"/>
        <v>14773.805</v>
      </c>
      <c r="F1194" s="167">
        <f t="shared" si="631"/>
        <v>13885.43</v>
      </c>
      <c r="G1194" s="167">
        <f t="shared" si="631"/>
        <v>9419.8649999999998</v>
      </c>
      <c r="H1194" s="167">
        <f t="shared" si="631"/>
        <v>6826.3249999999998</v>
      </c>
      <c r="I1194" s="167">
        <f t="shared" si="631"/>
        <v>5455.91</v>
      </c>
    </row>
    <row r="1195" spans="1:9" hidden="1" x14ac:dyDescent="0.15">
      <c r="A1195" s="25">
        <v>80</v>
      </c>
      <c r="B1195" s="28" t="s">
        <v>3</v>
      </c>
      <c r="C1195" s="167">
        <f t="shared" ref="C1195:I1195" si="632">C982*$M$3</f>
        <v>21086.16</v>
      </c>
      <c r="D1195" s="167">
        <f t="shared" si="632"/>
        <v>18337.09</v>
      </c>
      <c r="E1195" s="167">
        <f t="shared" si="632"/>
        <v>16716.900000000001</v>
      </c>
      <c r="F1195" s="167">
        <f t="shared" si="632"/>
        <v>15712.135</v>
      </c>
      <c r="G1195" s="167">
        <f t="shared" si="632"/>
        <v>10658.955</v>
      </c>
      <c r="H1195" s="167">
        <f t="shared" si="632"/>
        <v>7575.6500000000005</v>
      </c>
      <c r="I1195" s="167">
        <f t="shared" si="632"/>
        <v>5803.02</v>
      </c>
    </row>
    <row r="1196" spans="1:9" hidden="1" x14ac:dyDescent="0.15">
      <c r="A1196" s="25">
        <v>1</v>
      </c>
      <c r="B1196" s="28" t="s">
        <v>4</v>
      </c>
      <c r="C1196" s="167">
        <f t="shared" ref="C1196:I1196" si="633">C983*$M$3</f>
        <v>803.4</v>
      </c>
      <c r="D1196" s="167">
        <f t="shared" si="633"/>
        <v>699.88499999999999</v>
      </c>
      <c r="E1196" s="167">
        <f t="shared" si="633"/>
        <v>604.09500000000003</v>
      </c>
      <c r="F1196" s="167">
        <f t="shared" si="633"/>
        <v>418.18</v>
      </c>
      <c r="G1196" s="167">
        <f t="shared" si="633"/>
        <v>230.20500000000001</v>
      </c>
      <c r="H1196" s="167">
        <f t="shared" si="633"/>
        <v>136.99</v>
      </c>
      <c r="I1196" s="167">
        <f t="shared" si="633"/>
        <v>80.34</v>
      </c>
    </row>
    <row r="1197" spans="1:9" hidden="1" x14ac:dyDescent="0.15">
      <c r="A1197" s="25">
        <v>2</v>
      </c>
      <c r="B1197" s="28" t="s">
        <v>1</v>
      </c>
      <c r="C1197" s="167">
        <f t="shared" ref="C1197:I1197" si="634">C984*$M$3</f>
        <v>949.66</v>
      </c>
      <c r="D1197" s="167">
        <f t="shared" si="634"/>
        <v>827.09</v>
      </c>
      <c r="E1197" s="167">
        <f t="shared" si="634"/>
        <v>713.79</v>
      </c>
      <c r="F1197" s="167">
        <f t="shared" si="634"/>
        <v>494.91500000000002</v>
      </c>
      <c r="G1197" s="167">
        <f t="shared" si="634"/>
        <v>271.92</v>
      </c>
      <c r="H1197" s="167">
        <f t="shared" si="634"/>
        <v>162.22499999999999</v>
      </c>
      <c r="I1197" s="167">
        <f t="shared" si="634"/>
        <v>94.76</v>
      </c>
    </row>
    <row r="1198" spans="1:9" ht="14" hidden="1" thickBot="1" x14ac:dyDescent="0.2">
      <c r="A1198" s="29">
        <v>3</v>
      </c>
      <c r="B1198" s="30" t="s">
        <v>5</v>
      </c>
      <c r="C1198" s="167">
        <f t="shared" ref="C1198:I1198" si="635">C985*$M$3</f>
        <v>1314.7950000000001</v>
      </c>
      <c r="D1198" s="167">
        <f t="shared" si="635"/>
        <v>1144.845</v>
      </c>
      <c r="E1198" s="167">
        <f t="shared" si="635"/>
        <v>988.80000000000007</v>
      </c>
      <c r="F1198" s="167">
        <f t="shared" si="635"/>
        <v>684.95</v>
      </c>
      <c r="G1198" s="167">
        <f t="shared" si="635"/>
        <v>376.98</v>
      </c>
      <c r="H1198" s="167">
        <f t="shared" si="635"/>
        <v>224.54</v>
      </c>
      <c r="I1198" s="167">
        <f t="shared" si="635"/>
        <v>131.84</v>
      </c>
    </row>
  </sheetData>
  <sheetProtection password="CFD1" sheet="1" objects="1" scenarios="1"/>
  <mergeCells count="68">
    <mergeCell ref="A2:G2"/>
    <mergeCell ref="A3:G3"/>
    <mergeCell ref="A74:B74"/>
    <mergeCell ref="C74:G74"/>
    <mergeCell ref="A73:G73"/>
    <mergeCell ref="A4:B4"/>
    <mergeCell ref="C4:G4"/>
    <mergeCell ref="A143:G143"/>
    <mergeCell ref="A144:G144"/>
    <mergeCell ref="A145:B145"/>
    <mergeCell ref="C145:G145"/>
    <mergeCell ref="A214:G214"/>
    <mergeCell ref="A215:B215"/>
    <mergeCell ref="A356:G356"/>
    <mergeCell ref="C215:G215"/>
    <mergeCell ref="A426:G426"/>
    <mergeCell ref="A285:G285"/>
    <mergeCell ref="A286:G286"/>
    <mergeCell ref="A287:B287"/>
    <mergeCell ref="C287:G287"/>
    <mergeCell ref="A357:B357"/>
    <mergeCell ref="C357:G357"/>
    <mergeCell ref="A458:G458"/>
    <mergeCell ref="A427:G427"/>
    <mergeCell ref="A428:B428"/>
    <mergeCell ref="C428:G428"/>
    <mergeCell ref="A459:B459"/>
    <mergeCell ref="C459:G459"/>
    <mergeCell ref="A561:G561"/>
    <mergeCell ref="A489:G489"/>
    <mergeCell ref="A490:G490"/>
    <mergeCell ref="A491:B491"/>
    <mergeCell ref="C491:G491"/>
    <mergeCell ref="A560:G560"/>
    <mergeCell ref="A562:B562"/>
    <mergeCell ref="C562:G562"/>
    <mergeCell ref="A631:G631"/>
    <mergeCell ref="A632:G632"/>
    <mergeCell ref="A633:B633"/>
    <mergeCell ref="C633:G633"/>
    <mergeCell ref="A774:G774"/>
    <mergeCell ref="A702:G702"/>
    <mergeCell ref="A703:G703"/>
    <mergeCell ref="A704:B704"/>
    <mergeCell ref="C704:G704"/>
    <mergeCell ref="A773:G773"/>
    <mergeCell ref="A775:B775"/>
    <mergeCell ref="C775:G775"/>
    <mergeCell ref="A844:G844"/>
    <mergeCell ref="A845:G845"/>
    <mergeCell ref="A846:B846"/>
    <mergeCell ref="C846:G846"/>
    <mergeCell ref="A988:G988"/>
    <mergeCell ref="A989:B989"/>
    <mergeCell ref="C989:G989"/>
    <mergeCell ref="A916:G916"/>
    <mergeCell ref="A917:G917"/>
    <mergeCell ref="A918:B918"/>
    <mergeCell ref="C918:G918"/>
    <mergeCell ref="A987:G987"/>
    <mergeCell ref="A1130:G1130"/>
    <mergeCell ref="A1131:B1131"/>
    <mergeCell ref="C1131:G1131"/>
    <mergeCell ref="A1058:G1058"/>
    <mergeCell ref="A1059:G1059"/>
    <mergeCell ref="A1060:B1060"/>
    <mergeCell ref="C1060:G1060"/>
    <mergeCell ref="A1129:G1129"/>
  </mergeCells>
  <phoneticPr fontId="10" type="noConversion"/>
  <pageMargins left="0.74803149606299213" right="0.74803149606299213" top="0.98425196850393704" bottom="0.98425196850393704" header="0.51181102362204722" footer="0.51181102362204722"/>
  <pageSetup paperSize="9" scale="10" orientation="landscape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pageSetUpPr fitToPage="1"/>
  </sheetPr>
  <dimension ref="A1:Q1198"/>
  <sheetViews>
    <sheetView showGridLines="0" topLeftCell="A1048576" zoomScale="75" zoomScaleNormal="75" workbookViewId="0">
      <selection sqref="A1:XFD1048576"/>
    </sheetView>
  </sheetViews>
  <sheetFormatPr baseColWidth="10" defaultColWidth="8.83203125" defaultRowHeight="13" zeroHeight="1" x14ac:dyDescent="0.15"/>
  <cols>
    <col min="1" max="1" width="3.6640625" style="1" customWidth="1"/>
    <col min="2" max="2" width="20.6640625" style="1" customWidth="1"/>
    <col min="3" max="7" width="15.6640625" style="3" customWidth="1"/>
    <col min="8" max="10" width="15.6640625" style="1" customWidth="1"/>
    <col min="11" max="11" width="26" style="1" bestFit="1" customWidth="1"/>
    <col min="12" max="21" width="15.6640625" style="1" customWidth="1"/>
    <col min="22" max="16384" width="8.83203125" style="1"/>
  </cols>
  <sheetData>
    <row r="1" spans="1:17" ht="14" hidden="1" thickBot="1" x14ac:dyDescent="0.2"/>
    <row r="2" spans="1:17" ht="18" hidden="1" x14ac:dyDescent="0.2">
      <c r="A2" s="459" t="s">
        <v>34</v>
      </c>
      <c r="B2" s="460"/>
      <c r="C2" s="460"/>
      <c r="D2" s="460"/>
      <c r="E2" s="460"/>
      <c r="F2" s="460"/>
      <c r="G2" s="460"/>
      <c r="H2" s="9"/>
      <c r="I2" s="9"/>
      <c r="K2" s="195" t="s">
        <v>35</v>
      </c>
      <c r="L2" s="195"/>
      <c r="M2" s="112">
        <f>1.06/12</f>
        <v>8.8333333333333333E-2</v>
      </c>
      <c r="P2" s="33"/>
    </row>
    <row r="3" spans="1:17" ht="18" hidden="1" x14ac:dyDescent="0.2">
      <c r="A3" s="455" t="s">
        <v>12</v>
      </c>
      <c r="B3" s="456"/>
      <c r="C3" s="456"/>
      <c r="D3" s="456"/>
      <c r="E3" s="456"/>
      <c r="F3" s="456"/>
      <c r="G3" s="456"/>
      <c r="H3" s="9"/>
      <c r="I3" s="9"/>
      <c r="K3" s="195" t="s">
        <v>183</v>
      </c>
      <c r="L3" s="195"/>
      <c r="M3" s="195">
        <f>1.03/2</f>
        <v>0.51500000000000001</v>
      </c>
      <c r="P3" s="33"/>
    </row>
    <row r="4" spans="1:17" ht="16" hidden="1" x14ac:dyDescent="0.2">
      <c r="A4" s="457" t="s">
        <v>0</v>
      </c>
      <c r="B4" s="458"/>
      <c r="C4" s="458"/>
      <c r="D4" s="458"/>
      <c r="E4" s="458"/>
      <c r="F4" s="458"/>
      <c r="G4" s="458"/>
      <c r="H4" s="9"/>
      <c r="I4" s="9"/>
      <c r="K4" s="195" t="s">
        <v>184</v>
      </c>
      <c r="L4" s="195"/>
      <c r="M4" s="195">
        <f>1.045/4</f>
        <v>0.26124999999999998</v>
      </c>
      <c r="P4" s="33"/>
    </row>
    <row r="5" spans="1:17" hidden="1" x14ac:dyDescent="0.15">
      <c r="A5" s="5" t="s">
        <v>2</v>
      </c>
      <c r="B5" s="6" t="s">
        <v>2</v>
      </c>
      <c r="C5" s="253" t="s">
        <v>37</v>
      </c>
      <c r="D5" s="253" t="s">
        <v>38</v>
      </c>
      <c r="E5" s="253" t="s">
        <v>39</v>
      </c>
      <c r="F5" s="253" t="s">
        <v>40</v>
      </c>
      <c r="G5" s="253" t="s">
        <v>41</v>
      </c>
      <c r="H5" s="253" t="s">
        <v>185</v>
      </c>
      <c r="I5" s="253" t="s">
        <v>186</v>
      </c>
    </row>
    <row r="6" spans="1:17" ht="14" hidden="1" x14ac:dyDescent="0.15">
      <c r="A6" s="5">
        <v>18</v>
      </c>
      <c r="B6" s="6"/>
      <c r="C6" s="222">
        <v>2184</v>
      </c>
      <c r="D6" s="222">
        <v>1868</v>
      </c>
      <c r="E6" s="222">
        <v>1368</v>
      </c>
      <c r="F6" s="222">
        <v>943</v>
      </c>
      <c r="G6" s="222">
        <v>514</v>
      </c>
      <c r="H6" s="222">
        <v>304</v>
      </c>
      <c r="I6" s="222">
        <v>175</v>
      </c>
      <c r="J6" s="202"/>
      <c r="K6" s="224"/>
      <c r="L6" s="224"/>
      <c r="M6" s="224"/>
      <c r="N6" s="224"/>
      <c r="O6" s="224"/>
      <c r="P6" s="224"/>
      <c r="Q6" s="224"/>
    </row>
    <row r="7" spans="1:17" ht="14" hidden="1" x14ac:dyDescent="0.15">
      <c r="A7" s="5">
        <v>19</v>
      </c>
      <c r="B7" s="6"/>
      <c r="C7" s="222">
        <v>2220</v>
      </c>
      <c r="D7" s="222">
        <v>1868</v>
      </c>
      <c r="E7" s="222">
        <v>1368</v>
      </c>
      <c r="F7" s="222">
        <v>944</v>
      </c>
      <c r="G7" s="222">
        <v>519</v>
      </c>
      <c r="H7" s="222">
        <v>309</v>
      </c>
      <c r="I7" s="222">
        <v>179</v>
      </c>
      <c r="J7" s="202"/>
      <c r="K7" s="224"/>
      <c r="L7" s="224"/>
      <c r="M7" s="224"/>
      <c r="N7" s="224"/>
      <c r="O7" s="224"/>
      <c r="P7" s="224"/>
      <c r="Q7" s="224"/>
    </row>
    <row r="8" spans="1:17" ht="14" hidden="1" x14ac:dyDescent="0.15">
      <c r="A8" s="5">
        <v>20</v>
      </c>
      <c r="B8" s="6"/>
      <c r="C8" s="222">
        <v>2259</v>
      </c>
      <c r="D8" s="222">
        <v>1868</v>
      </c>
      <c r="E8" s="222">
        <v>1368</v>
      </c>
      <c r="F8" s="222">
        <v>947</v>
      </c>
      <c r="G8" s="222">
        <v>525</v>
      </c>
      <c r="H8" s="222">
        <v>313</v>
      </c>
      <c r="I8" s="222">
        <v>183</v>
      </c>
      <c r="J8" s="202"/>
      <c r="K8" s="224"/>
      <c r="L8" s="224"/>
      <c r="M8" s="224"/>
      <c r="N8" s="224"/>
      <c r="O8" s="224"/>
      <c r="P8" s="224"/>
      <c r="Q8" s="224"/>
    </row>
    <row r="9" spans="1:17" ht="14" hidden="1" x14ac:dyDescent="0.15">
      <c r="A9" s="5">
        <v>21</v>
      </c>
      <c r="B9" s="6"/>
      <c r="C9" s="222">
        <v>2302</v>
      </c>
      <c r="D9" s="222">
        <v>1868</v>
      </c>
      <c r="E9" s="222">
        <v>1370</v>
      </c>
      <c r="F9" s="222">
        <v>953</v>
      </c>
      <c r="G9" s="222">
        <v>531</v>
      </c>
      <c r="H9" s="222">
        <v>320</v>
      </c>
      <c r="I9" s="222">
        <v>188</v>
      </c>
      <c r="J9" s="202"/>
      <c r="K9" s="224"/>
      <c r="L9" s="224"/>
      <c r="M9" s="224"/>
      <c r="N9" s="224"/>
      <c r="O9" s="224"/>
      <c r="P9" s="224"/>
      <c r="Q9" s="224"/>
    </row>
    <row r="10" spans="1:17" ht="14" hidden="1" x14ac:dyDescent="0.15">
      <c r="A10" s="5">
        <v>22</v>
      </c>
      <c r="B10" s="6"/>
      <c r="C10" s="222">
        <v>2339</v>
      </c>
      <c r="D10" s="222">
        <v>1868</v>
      </c>
      <c r="E10" s="222">
        <v>1374</v>
      </c>
      <c r="F10" s="222">
        <v>960</v>
      </c>
      <c r="G10" s="222">
        <v>539</v>
      </c>
      <c r="H10" s="222">
        <v>326</v>
      </c>
      <c r="I10" s="222">
        <v>193</v>
      </c>
      <c r="J10" s="202"/>
      <c r="K10" s="224"/>
      <c r="L10" s="224"/>
      <c r="M10" s="224"/>
      <c r="N10" s="224"/>
      <c r="O10" s="224"/>
      <c r="P10" s="224"/>
      <c r="Q10" s="224"/>
    </row>
    <row r="11" spans="1:17" ht="14" hidden="1" x14ac:dyDescent="0.15">
      <c r="A11" s="5">
        <v>23</v>
      </c>
      <c r="B11" s="6"/>
      <c r="C11" s="222">
        <v>2378</v>
      </c>
      <c r="D11" s="222">
        <v>1873</v>
      </c>
      <c r="E11" s="222">
        <v>1383</v>
      </c>
      <c r="F11" s="222">
        <v>970</v>
      </c>
      <c r="G11" s="222">
        <v>548</v>
      </c>
      <c r="H11" s="222">
        <v>334</v>
      </c>
      <c r="I11" s="222">
        <v>198</v>
      </c>
      <c r="J11" s="202"/>
      <c r="K11" s="224"/>
      <c r="L11" s="224"/>
      <c r="M11" s="224"/>
      <c r="N11" s="224"/>
      <c r="O11" s="224"/>
      <c r="P11" s="224"/>
      <c r="Q11" s="224"/>
    </row>
    <row r="12" spans="1:17" ht="14" hidden="1" x14ac:dyDescent="0.15">
      <c r="A12" s="5">
        <v>24</v>
      </c>
      <c r="B12" s="6"/>
      <c r="C12" s="222">
        <v>2384</v>
      </c>
      <c r="D12" s="222">
        <v>1882</v>
      </c>
      <c r="E12" s="222">
        <v>1394</v>
      </c>
      <c r="F12" s="222">
        <v>983</v>
      </c>
      <c r="G12" s="222">
        <v>558</v>
      </c>
      <c r="H12" s="222">
        <v>342</v>
      </c>
      <c r="I12" s="222">
        <v>205</v>
      </c>
      <c r="J12" s="202"/>
      <c r="K12" s="224"/>
      <c r="L12" s="224"/>
      <c r="M12" s="224"/>
      <c r="N12" s="224"/>
      <c r="O12" s="224"/>
      <c r="P12" s="224"/>
      <c r="Q12" s="224"/>
    </row>
    <row r="13" spans="1:17" ht="14" hidden="1" x14ac:dyDescent="0.15">
      <c r="A13" s="5">
        <v>25</v>
      </c>
      <c r="B13" s="6"/>
      <c r="C13" s="222">
        <v>2395</v>
      </c>
      <c r="D13" s="222">
        <v>1895</v>
      </c>
      <c r="E13" s="222">
        <v>1409</v>
      </c>
      <c r="F13" s="222">
        <v>998</v>
      </c>
      <c r="G13" s="222">
        <v>570</v>
      </c>
      <c r="H13" s="222">
        <v>351</v>
      </c>
      <c r="I13" s="222">
        <v>212</v>
      </c>
      <c r="J13" s="202"/>
      <c r="K13" s="224"/>
      <c r="L13" s="224"/>
      <c r="M13" s="224"/>
      <c r="N13" s="224"/>
      <c r="O13" s="224"/>
      <c r="P13" s="224"/>
      <c r="Q13" s="224"/>
    </row>
    <row r="14" spans="1:17" ht="14" hidden="1" x14ac:dyDescent="0.15">
      <c r="A14" s="5">
        <v>26</v>
      </c>
      <c r="B14" s="6"/>
      <c r="C14" s="222">
        <v>2413</v>
      </c>
      <c r="D14" s="222">
        <v>1914</v>
      </c>
      <c r="E14" s="222">
        <v>1429</v>
      </c>
      <c r="F14" s="222">
        <v>1015</v>
      </c>
      <c r="G14" s="222">
        <v>584</v>
      </c>
      <c r="H14" s="222">
        <v>362</v>
      </c>
      <c r="I14" s="222">
        <v>219</v>
      </c>
      <c r="J14" s="202"/>
      <c r="K14" s="224"/>
      <c r="L14" s="224"/>
      <c r="M14" s="224"/>
      <c r="N14" s="224"/>
      <c r="O14" s="224"/>
      <c r="P14" s="224"/>
      <c r="Q14" s="224"/>
    </row>
    <row r="15" spans="1:17" ht="14" hidden="1" x14ac:dyDescent="0.15">
      <c r="A15" s="5">
        <v>27</v>
      </c>
      <c r="B15" s="6"/>
      <c r="C15" s="222">
        <v>2437</v>
      </c>
      <c r="D15" s="222">
        <v>1938</v>
      </c>
      <c r="E15" s="222">
        <v>1452</v>
      </c>
      <c r="F15" s="222">
        <v>1035</v>
      </c>
      <c r="G15" s="222">
        <v>599</v>
      </c>
      <c r="H15" s="222">
        <v>373</v>
      </c>
      <c r="I15" s="222">
        <v>227</v>
      </c>
      <c r="J15" s="202"/>
      <c r="K15" s="224"/>
      <c r="L15" s="224"/>
      <c r="M15" s="224"/>
      <c r="N15" s="224"/>
      <c r="O15" s="224"/>
      <c r="P15" s="224"/>
      <c r="Q15" s="224"/>
    </row>
    <row r="16" spans="1:17" ht="14" hidden="1" x14ac:dyDescent="0.15">
      <c r="A16" s="5">
        <v>28</v>
      </c>
      <c r="B16" s="6"/>
      <c r="C16" s="222">
        <v>2467</v>
      </c>
      <c r="D16" s="222">
        <v>1967</v>
      </c>
      <c r="E16" s="222">
        <v>1478</v>
      </c>
      <c r="F16" s="222">
        <v>1058</v>
      </c>
      <c r="G16" s="222">
        <v>616</v>
      </c>
      <c r="H16" s="222">
        <v>386</v>
      </c>
      <c r="I16" s="222">
        <v>236</v>
      </c>
      <c r="J16" s="202"/>
      <c r="K16" s="224"/>
      <c r="L16" s="224"/>
      <c r="M16" s="224"/>
      <c r="N16" s="224"/>
      <c r="O16" s="224"/>
      <c r="P16" s="224"/>
      <c r="Q16" s="224"/>
    </row>
    <row r="17" spans="1:17" ht="14" hidden="1" x14ac:dyDescent="0.15">
      <c r="A17" s="5">
        <v>29</v>
      </c>
      <c r="B17" s="6"/>
      <c r="C17" s="222">
        <v>2503</v>
      </c>
      <c r="D17" s="222">
        <v>2000</v>
      </c>
      <c r="E17" s="222">
        <v>1508</v>
      </c>
      <c r="F17" s="222">
        <v>1084</v>
      </c>
      <c r="G17" s="222">
        <v>635</v>
      </c>
      <c r="H17" s="222">
        <v>400</v>
      </c>
      <c r="I17" s="222">
        <v>247</v>
      </c>
      <c r="J17" s="202"/>
      <c r="K17" s="224"/>
      <c r="L17" s="224"/>
      <c r="M17" s="224"/>
      <c r="N17" s="224"/>
      <c r="O17" s="224"/>
      <c r="P17" s="224"/>
      <c r="Q17" s="224"/>
    </row>
    <row r="18" spans="1:17" ht="14" hidden="1" x14ac:dyDescent="0.15">
      <c r="A18" s="5">
        <v>30</v>
      </c>
      <c r="B18" s="6"/>
      <c r="C18" s="222">
        <v>2545</v>
      </c>
      <c r="D18" s="222">
        <v>2040</v>
      </c>
      <c r="E18" s="222">
        <v>1543</v>
      </c>
      <c r="F18" s="222">
        <v>1113</v>
      </c>
      <c r="G18" s="222">
        <v>656</v>
      </c>
      <c r="H18" s="222">
        <v>414</v>
      </c>
      <c r="I18" s="222">
        <v>257</v>
      </c>
      <c r="J18" s="202"/>
      <c r="K18" s="224"/>
      <c r="L18" s="224"/>
      <c r="M18" s="224"/>
      <c r="N18" s="224"/>
      <c r="O18" s="224"/>
      <c r="P18" s="224"/>
      <c r="Q18" s="224"/>
    </row>
    <row r="19" spans="1:17" ht="14" hidden="1" x14ac:dyDescent="0.15">
      <c r="A19" s="5">
        <v>31</v>
      </c>
      <c r="B19" s="6"/>
      <c r="C19" s="222">
        <v>2595</v>
      </c>
      <c r="D19" s="222">
        <v>2085</v>
      </c>
      <c r="E19" s="222">
        <v>1582</v>
      </c>
      <c r="F19" s="222">
        <v>1145</v>
      </c>
      <c r="G19" s="222">
        <v>678</v>
      </c>
      <c r="H19" s="222">
        <v>431</v>
      </c>
      <c r="I19" s="222">
        <v>270</v>
      </c>
      <c r="J19" s="202"/>
      <c r="K19" s="224"/>
      <c r="L19" s="224"/>
      <c r="M19" s="224"/>
      <c r="N19" s="224"/>
      <c r="O19" s="224"/>
      <c r="P19" s="224"/>
      <c r="Q19" s="224"/>
    </row>
    <row r="20" spans="1:17" ht="14" hidden="1" x14ac:dyDescent="0.15">
      <c r="A20" s="5">
        <v>32</v>
      </c>
      <c r="B20" s="6"/>
      <c r="C20" s="222">
        <v>2653</v>
      </c>
      <c r="D20" s="222">
        <v>2137</v>
      </c>
      <c r="E20" s="222">
        <v>1625</v>
      </c>
      <c r="F20" s="222">
        <v>1180</v>
      </c>
      <c r="G20" s="222">
        <v>704</v>
      </c>
      <c r="H20" s="222">
        <v>449</v>
      </c>
      <c r="I20" s="222">
        <v>282</v>
      </c>
      <c r="J20" s="202"/>
      <c r="K20" s="224"/>
      <c r="L20" s="224"/>
      <c r="M20" s="224"/>
      <c r="N20" s="224"/>
      <c r="O20" s="224"/>
      <c r="P20" s="224"/>
      <c r="Q20" s="224"/>
    </row>
    <row r="21" spans="1:17" ht="14" hidden="1" x14ac:dyDescent="0.15">
      <c r="A21" s="5">
        <v>33</v>
      </c>
      <c r="B21" s="6"/>
      <c r="C21" s="222">
        <v>2718</v>
      </c>
      <c r="D21" s="222">
        <v>2194</v>
      </c>
      <c r="E21" s="222">
        <v>1674</v>
      </c>
      <c r="F21" s="222">
        <v>1220</v>
      </c>
      <c r="G21" s="222">
        <v>730</v>
      </c>
      <c r="H21" s="222">
        <v>469</v>
      </c>
      <c r="I21" s="222">
        <v>296</v>
      </c>
      <c r="J21" s="202"/>
      <c r="K21" s="224"/>
      <c r="L21" s="224"/>
      <c r="M21" s="224"/>
      <c r="N21" s="224"/>
      <c r="O21" s="224"/>
      <c r="P21" s="224"/>
      <c r="Q21" s="224"/>
    </row>
    <row r="22" spans="1:17" s="9" customFormat="1" ht="14" hidden="1" x14ac:dyDescent="0.15">
      <c r="A22" s="5">
        <v>34</v>
      </c>
      <c r="B22" s="6"/>
      <c r="C22" s="222">
        <v>2790</v>
      </c>
      <c r="D22" s="222">
        <v>2258</v>
      </c>
      <c r="E22" s="222">
        <v>1728</v>
      </c>
      <c r="F22" s="222">
        <v>1264</v>
      </c>
      <c r="G22" s="222">
        <v>760</v>
      </c>
      <c r="H22" s="222">
        <v>489</v>
      </c>
      <c r="I22" s="222">
        <v>312</v>
      </c>
      <c r="J22" s="219"/>
      <c r="K22" s="224"/>
      <c r="L22" s="224"/>
      <c r="M22" s="224"/>
      <c r="N22" s="224"/>
      <c r="O22" s="224"/>
      <c r="P22" s="224"/>
      <c r="Q22" s="224"/>
    </row>
    <row r="23" spans="1:17" ht="14" hidden="1" x14ac:dyDescent="0.15">
      <c r="A23" s="5">
        <v>35</v>
      </c>
      <c r="B23" s="6"/>
      <c r="C23" s="222">
        <v>2870</v>
      </c>
      <c r="D23" s="222">
        <v>2328</v>
      </c>
      <c r="E23" s="222">
        <v>1788</v>
      </c>
      <c r="F23" s="222">
        <v>1312</v>
      </c>
      <c r="G23" s="222">
        <v>792</v>
      </c>
      <c r="H23" s="222">
        <v>513</v>
      </c>
      <c r="I23" s="222">
        <v>328</v>
      </c>
      <c r="J23" s="202"/>
      <c r="K23" s="224"/>
      <c r="L23" s="224"/>
      <c r="M23" s="224"/>
      <c r="N23" s="224"/>
      <c r="O23" s="224"/>
      <c r="P23" s="224"/>
      <c r="Q23" s="224"/>
    </row>
    <row r="24" spans="1:17" ht="14" hidden="1" x14ac:dyDescent="0.15">
      <c r="A24" s="5">
        <v>36</v>
      </c>
      <c r="B24" s="6"/>
      <c r="C24" s="222">
        <v>2959</v>
      </c>
      <c r="D24" s="222">
        <v>2407</v>
      </c>
      <c r="E24" s="222">
        <v>1853</v>
      </c>
      <c r="F24" s="222">
        <v>1363</v>
      </c>
      <c r="G24" s="222">
        <v>828</v>
      </c>
      <c r="H24" s="222">
        <v>539</v>
      </c>
      <c r="I24" s="222">
        <v>347</v>
      </c>
      <c r="J24" s="202"/>
      <c r="K24" s="224"/>
      <c r="L24" s="224"/>
      <c r="M24" s="224"/>
      <c r="N24" s="224"/>
      <c r="O24" s="224"/>
      <c r="P24" s="224"/>
      <c r="Q24" s="224"/>
    </row>
    <row r="25" spans="1:17" ht="14" hidden="1" x14ac:dyDescent="0.15">
      <c r="A25" s="5">
        <v>37</v>
      </c>
      <c r="B25" s="6"/>
      <c r="C25" s="222">
        <v>3057</v>
      </c>
      <c r="D25" s="222">
        <v>2492</v>
      </c>
      <c r="E25" s="222">
        <v>1923</v>
      </c>
      <c r="F25" s="222">
        <v>1420</v>
      </c>
      <c r="G25" s="222">
        <v>867</v>
      </c>
      <c r="H25" s="222">
        <v>566</v>
      </c>
      <c r="I25" s="222">
        <v>366</v>
      </c>
      <c r="J25" s="202"/>
      <c r="K25" s="224"/>
      <c r="L25" s="224"/>
      <c r="M25" s="224"/>
      <c r="N25" s="224"/>
      <c r="O25" s="224"/>
      <c r="P25" s="224"/>
      <c r="Q25" s="224"/>
    </row>
    <row r="26" spans="1:17" ht="14" hidden="1" x14ac:dyDescent="0.15">
      <c r="A26" s="5">
        <v>38</v>
      </c>
      <c r="B26" s="6"/>
      <c r="C26" s="222">
        <v>3163</v>
      </c>
      <c r="D26" s="222">
        <v>2584</v>
      </c>
      <c r="E26" s="222">
        <v>2000</v>
      </c>
      <c r="F26" s="222">
        <v>1482</v>
      </c>
      <c r="G26" s="222">
        <v>909</v>
      </c>
      <c r="H26" s="222">
        <v>596</v>
      </c>
      <c r="I26" s="222">
        <v>388</v>
      </c>
      <c r="J26" s="202"/>
      <c r="K26" s="224"/>
      <c r="L26" s="224"/>
      <c r="M26" s="224"/>
      <c r="N26" s="224"/>
      <c r="O26" s="224"/>
      <c r="P26" s="224"/>
      <c r="Q26" s="224"/>
    </row>
    <row r="27" spans="1:17" ht="14" hidden="1" x14ac:dyDescent="0.15">
      <c r="A27" s="5">
        <v>39</v>
      </c>
      <c r="B27" s="6"/>
      <c r="C27" s="222">
        <v>3279</v>
      </c>
      <c r="D27" s="222">
        <v>2685</v>
      </c>
      <c r="E27" s="222">
        <v>2085</v>
      </c>
      <c r="F27" s="222">
        <v>1549</v>
      </c>
      <c r="G27" s="222">
        <v>954</v>
      </c>
      <c r="H27" s="222">
        <v>628</v>
      </c>
      <c r="I27" s="222">
        <v>411</v>
      </c>
      <c r="J27" s="202"/>
      <c r="K27" s="224"/>
      <c r="L27" s="224"/>
      <c r="M27" s="224"/>
      <c r="N27" s="224"/>
      <c r="O27" s="224"/>
      <c r="P27" s="224"/>
      <c r="Q27" s="224"/>
    </row>
    <row r="28" spans="1:17" s="9" customFormat="1" ht="14" hidden="1" x14ac:dyDescent="0.15">
      <c r="A28" s="5">
        <v>40</v>
      </c>
      <c r="B28" s="6"/>
      <c r="C28" s="222">
        <v>3372</v>
      </c>
      <c r="D28" s="222">
        <v>2795</v>
      </c>
      <c r="E28" s="222">
        <v>2177</v>
      </c>
      <c r="F28" s="222">
        <v>1622</v>
      </c>
      <c r="G28" s="222">
        <v>1004</v>
      </c>
      <c r="H28" s="222">
        <v>664</v>
      </c>
      <c r="I28" s="222">
        <v>437</v>
      </c>
      <c r="J28" s="219"/>
      <c r="K28" s="224"/>
      <c r="L28" s="224"/>
      <c r="M28" s="224"/>
      <c r="N28" s="224"/>
      <c r="O28" s="224"/>
      <c r="P28" s="224"/>
      <c r="Q28" s="224"/>
    </row>
    <row r="29" spans="1:17" ht="14" hidden="1" x14ac:dyDescent="0.15">
      <c r="A29" s="5">
        <v>41</v>
      </c>
      <c r="B29" s="6"/>
      <c r="C29" s="222">
        <v>3447</v>
      </c>
      <c r="D29" s="222">
        <v>2914</v>
      </c>
      <c r="E29" s="222">
        <v>2275</v>
      </c>
      <c r="F29" s="222">
        <v>1700</v>
      </c>
      <c r="G29" s="222">
        <v>1056</v>
      </c>
      <c r="H29" s="222">
        <v>702</v>
      </c>
      <c r="I29" s="222">
        <v>465</v>
      </c>
      <c r="J29" s="202"/>
      <c r="K29" s="224"/>
      <c r="L29" s="224"/>
      <c r="M29" s="224"/>
      <c r="N29" s="224"/>
      <c r="O29" s="224"/>
      <c r="P29" s="224"/>
      <c r="Q29" s="224"/>
    </row>
    <row r="30" spans="1:17" ht="14" hidden="1" x14ac:dyDescent="0.15">
      <c r="A30" s="5">
        <v>42</v>
      </c>
      <c r="B30" s="6"/>
      <c r="C30" s="222">
        <v>3528</v>
      </c>
      <c r="D30" s="222">
        <v>3044</v>
      </c>
      <c r="E30" s="222">
        <v>2383</v>
      </c>
      <c r="F30" s="222">
        <v>1787</v>
      </c>
      <c r="G30" s="222">
        <v>1115</v>
      </c>
      <c r="H30" s="222">
        <v>743</v>
      </c>
      <c r="I30" s="222">
        <v>495</v>
      </c>
      <c r="J30" s="203"/>
      <c r="K30" s="224"/>
      <c r="L30" s="224"/>
      <c r="M30" s="224"/>
      <c r="N30" s="224"/>
      <c r="O30" s="224"/>
      <c r="P30" s="224"/>
      <c r="Q30" s="224"/>
    </row>
    <row r="31" spans="1:17" ht="14" hidden="1" x14ac:dyDescent="0.15">
      <c r="A31" s="5">
        <v>43</v>
      </c>
      <c r="B31" s="6"/>
      <c r="C31" s="222">
        <v>3663</v>
      </c>
      <c r="D31" s="222">
        <v>3183</v>
      </c>
      <c r="E31" s="222">
        <v>2499</v>
      </c>
      <c r="F31" s="222">
        <v>1879</v>
      </c>
      <c r="G31" s="222">
        <v>1178</v>
      </c>
      <c r="H31" s="222">
        <v>789</v>
      </c>
      <c r="I31" s="222">
        <v>528</v>
      </c>
      <c r="J31" s="203"/>
      <c r="K31" s="224"/>
      <c r="L31" s="224"/>
      <c r="M31" s="224"/>
      <c r="N31" s="224"/>
      <c r="O31" s="224"/>
      <c r="P31" s="224"/>
      <c r="Q31" s="224"/>
    </row>
    <row r="32" spans="1:17" ht="14" hidden="1" x14ac:dyDescent="0.15">
      <c r="A32" s="5">
        <v>44</v>
      </c>
      <c r="B32" s="6"/>
      <c r="C32" s="222">
        <v>3804</v>
      </c>
      <c r="D32" s="222">
        <v>3309</v>
      </c>
      <c r="E32" s="222">
        <v>2624</v>
      </c>
      <c r="F32" s="222">
        <v>1979</v>
      </c>
      <c r="G32" s="222">
        <v>1246</v>
      </c>
      <c r="H32" s="222">
        <v>838</v>
      </c>
      <c r="I32" s="222">
        <v>564</v>
      </c>
      <c r="J32" s="203"/>
      <c r="K32" s="224"/>
      <c r="L32" s="224"/>
      <c r="M32" s="224"/>
      <c r="N32" s="224"/>
      <c r="O32" s="224"/>
      <c r="P32" s="224"/>
      <c r="Q32" s="224"/>
    </row>
    <row r="33" spans="1:17" ht="14" hidden="1" x14ac:dyDescent="0.15">
      <c r="A33" s="5">
        <v>45</v>
      </c>
      <c r="B33" s="6"/>
      <c r="C33" s="222">
        <v>3945</v>
      </c>
      <c r="D33" s="222">
        <v>3429</v>
      </c>
      <c r="E33" s="222">
        <v>2759</v>
      </c>
      <c r="F33" s="222">
        <v>2088</v>
      </c>
      <c r="G33" s="222">
        <v>1319</v>
      </c>
      <c r="H33" s="222">
        <v>891</v>
      </c>
      <c r="I33" s="222">
        <v>602</v>
      </c>
      <c r="J33" s="203"/>
      <c r="K33" s="224"/>
      <c r="L33" s="224"/>
      <c r="M33" s="224"/>
      <c r="N33" s="224"/>
      <c r="O33" s="224"/>
      <c r="P33" s="224"/>
      <c r="Q33" s="224"/>
    </row>
    <row r="34" spans="1:17" ht="14" hidden="1" x14ac:dyDescent="0.15">
      <c r="A34" s="5">
        <v>46</v>
      </c>
      <c r="B34" s="6"/>
      <c r="C34" s="222">
        <v>4084</v>
      </c>
      <c r="D34" s="222">
        <v>3552</v>
      </c>
      <c r="E34" s="222">
        <v>2905</v>
      </c>
      <c r="F34" s="222">
        <v>2204</v>
      </c>
      <c r="G34" s="222">
        <v>1400</v>
      </c>
      <c r="H34" s="222">
        <v>948</v>
      </c>
      <c r="I34" s="222">
        <v>644</v>
      </c>
      <c r="J34" s="203"/>
      <c r="K34" s="224"/>
      <c r="L34" s="224"/>
      <c r="M34" s="224"/>
      <c r="N34" s="224"/>
      <c r="O34" s="224"/>
      <c r="P34" s="224"/>
      <c r="Q34" s="224"/>
    </row>
    <row r="35" spans="1:17" ht="14" hidden="1" x14ac:dyDescent="0.15">
      <c r="A35" s="5">
        <v>47</v>
      </c>
      <c r="B35" s="6"/>
      <c r="C35" s="222">
        <v>4227</v>
      </c>
      <c r="D35" s="222">
        <v>3674</v>
      </c>
      <c r="E35" s="222">
        <v>3062</v>
      </c>
      <c r="F35" s="222">
        <v>2330</v>
      </c>
      <c r="G35" s="222">
        <v>1485</v>
      </c>
      <c r="H35" s="222">
        <v>1010</v>
      </c>
      <c r="I35" s="222">
        <v>690</v>
      </c>
      <c r="J35" s="203"/>
      <c r="K35" s="224"/>
      <c r="L35" s="224"/>
      <c r="M35" s="224"/>
      <c r="N35" s="224"/>
      <c r="O35" s="224"/>
      <c r="P35" s="224"/>
      <c r="Q35" s="224"/>
    </row>
    <row r="36" spans="1:17" ht="14" hidden="1" x14ac:dyDescent="0.15">
      <c r="A36" s="5">
        <v>48</v>
      </c>
      <c r="B36" s="6"/>
      <c r="C36" s="222">
        <v>4377</v>
      </c>
      <c r="D36" s="222">
        <v>3804</v>
      </c>
      <c r="E36" s="222">
        <v>3232</v>
      </c>
      <c r="F36" s="222">
        <v>2467</v>
      </c>
      <c r="G36" s="222">
        <v>1578</v>
      </c>
      <c r="H36" s="222">
        <v>1078</v>
      </c>
      <c r="I36" s="222">
        <v>740</v>
      </c>
      <c r="J36" s="203"/>
      <c r="K36" s="224"/>
      <c r="L36" s="224"/>
      <c r="M36" s="224"/>
      <c r="N36" s="224"/>
      <c r="O36" s="224"/>
      <c r="P36" s="224"/>
      <c r="Q36" s="224"/>
    </row>
    <row r="37" spans="1:17" ht="14" hidden="1" x14ac:dyDescent="0.15">
      <c r="A37" s="5">
        <v>49</v>
      </c>
      <c r="B37" s="6"/>
      <c r="C37" s="222">
        <v>4523</v>
      </c>
      <c r="D37" s="222">
        <v>3933</v>
      </c>
      <c r="E37" s="222">
        <v>3414</v>
      </c>
      <c r="F37" s="222">
        <v>2614</v>
      </c>
      <c r="G37" s="222">
        <v>1679</v>
      </c>
      <c r="H37" s="222">
        <v>1152</v>
      </c>
      <c r="I37" s="222">
        <v>794</v>
      </c>
      <c r="J37" s="203"/>
      <c r="K37" s="224"/>
      <c r="L37" s="224"/>
      <c r="M37" s="224"/>
      <c r="N37" s="224"/>
      <c r="O37" s="224"/>
      <c r="P37" s="224"/>
      <c r="Q37" s="224"/>
    </row>
    <row r="38" spans="1:17" ht="14" hidden="1" x14ac:dyDescent="0.15">
      <c r="A38" s="5">
        <v>50</v>
      </c>
      <c r="B38" s="6"/>
      <c r="C38" s="222">
        <v>4670</v>
      </c>
      <c r="D38" s="222">
        <v>4063</v>
      </c>
      <c r="E38" s="222">
        <v>3624</v>
      </c>
      <c r="F38" s="222">
        <v>2784</v>
      </c>
      <c r="G38" s="222">
        <v>1797</v>
      </c>
      <c r="H38" s="222">
        <v>1237</v>
      </c>
      <c r="I38" s="222">
        <v>857</v>
      </c>
      <c r="J38" s="203"/>
      <c r="K38" s="224"/>
      <c r="L38" s="224"/>
      <c r="M38" s="224"/>
      <c r="N38" s="224"/>
      <c r="O38" s="224"/>
      <c r="P38" s="224"/>
      <c r="Q38" s="224"/>
    </row>
    <row r="39" spans="1:17" ht="14" hidden="1" x14ac:dyDescent="0.15">
      <c r="A39" s="5">
        <v>51</v>
      </c>
      <c r="B39" s="6"/>
      <c r="C39" s="222">
        <v>4817</v>
      </c>
      <c r="D39" s="222">
        <v>4190</v>
      </c>
      <c r="E39" s="222">
        <v>3820</v>
      </c>
      <c r="F39" s="222">
        <v>2989</v>
      </c>
      <c r="G39" s="222">
        <v>1940</v>
      </c>
      <c r="H39" s="222">
        <v>1341</v>
      </c>
      <c r="I39" s="222">
        <v>934</v>
      </c>
      <c r="J39" s="203"/>
      <c r="K39" s="224"/>
      <c r="L39" s="224"/>
      <c r="M39" s="224"/>
      <c r="N39" s="224"/>
      <c r="O39" s="224"/>
      <c r="P39" s="224"/>
      <c r="Q39" s="224"/>
    </row>
    <row r="40" spans="1:17" ht="14" hidden="1" x14ac:dyDescent="0.15">
      <c r="A40" s="5">
        <v>52</v>
      </c>
      <c r="B40" s="6"/>
      <c r="C40" s="222">
        <v>4965</v>
      </c>
      <c r="D40" s="222">
        <v>4319</v>
      </c>
      <c r="E40" s="222">
        <v>3938</v>
      </c>
      <c r="F40" s="222">
        <v>3209</v>
      </c>
      <c r="G40" s="222">
        <v>2092</v>
      </c>
      <c r="H40" s="222">
        <v>1453</v>
      </c>
      <c r="I40" s="222">
        <v>1017</v>
      </c>
      <c r="J40" s="203"/>
      <c r="K40" s="224"/>
      <c r="L40" s="224"/>
      <c r="M40" s="224"/>
      <c r="N40" s="224"/>
      <c r="O40" s="224"/>
      <c r="P40" s="224"/>
      <c r="Q40" s="224"/>
    </row>
    <row r="41" spans="1:17" ht="14" hidden="1" x14ac:dyDescent="0.15">
      <c r="A41" s="5">
        <v>53</v>
      </c>
      <c r="B41" s="6"/>
      <c r="C41" s="222">
        <v>5142</v>
      </c>
      <c r="D41" s="222">
        <v>4470</v>
      </c>
      <c r="E41" s="222">
        <v>4079</v>
      </c>
      <c r="F41" s="222">
        <v>3445</v>
      </c>
      <c r="G41" s="222">
        <v>2256</v>
      </c>
      <c r="H41" s="222">
        <v>1573</v>
      </c>
      <c r="I41" s="222">
        <v>1107</v>
      </c>
      <c r="J41" s="203"/>
      <c r="K41" s="224"/>
      <c r="L41" s="224"/>
      <c r="M41" s="224"/>
      <c r="N41" s="224"/>
      <c r="O41" s="224"/>
      <c r="P41" s="224"/>
      <c r="Q41" s="224"/>
    </row>
    <row r="42" spans="1:17" ht="14" hidden="1" x14ac:dyDescent="0.15">
      <c r="A42" s="5">
        <v>54</v>
      </c>
      <c r="B42" s="8"/>
      <c r="C42" s="222">
        <v>5318</v>
      </c>
      <c r="D42" s="222">
        <v>4624</v>
      </c>
      <c r="E42" s="222">
        <v>4217</v>
      </c>
      <c r="F42" s="222">
        <v>3700</v>
      </c>
      <c r="G42" s="222">
        <v>2433</v>
      </c>
      <c r="H42" s="222">
        <v>1701</v>
      </c>
      <c r="I42" s="222">
        <v>1203</v>
      </c>
      <c r="J42" s="203"/>
      <c r="K42" s="224"/>
      <c r="L42" s="224"/>
      <c r="M42" s="224"/>
      <c r="N42" s="224"/>
      <c r="O42" s="224"/>
      <c r="P42" s="224"/>
      <c r="Q42" s="224"/>
    </row>
    <row r="43" spans="1:17" ht="14" hidden="1" x14ac:dyDescent="0.15">
      <c r="A43" s="5">
        <v>55</v>
      </c>
      <c r="B43" s="8"/>
      <c r="C43" s="222">
        <v>5497</v>
      </c>
      <c r="D43" s="222">
        <v>4779</v>
      </c>
      <c r="E43" s="222">
        <v>4355</v>
      </c>
      <c r="F43" s="222">
        <v>3843</v>
      </c>
      <c r="G43" s="222">
        <v>2622</v>
      </c>
      <c r="H43" s="222">
        <v>1839</v>
      </c>
      <c r="I43" s="222">
        <v>1306</v>
      </c>
      <c r="J43" s="203"/>
      <c r="K43" s="224"/>
      <c r="L43" s="224"/>
      <c r="M43" s="224"/>
      <c r="N43" s="224"/>
      <c r="O43" s="224"/>
      <c r="P43" s="224"/>
      <c r="Q43" s="224"/>
    </row>
    <row r="44" spans="1:17" ht="14" hidden="1" x14ac:dyDescent="0.15">
      <c r="A44" s="5">
        <v>56</v>
      </c>
      <c r="B44" s="8"/>
      <c r="C44" s="222">
        <v>5672</v>
      </c>
      <c r="D44" s="222">
        <v>4930</v>
      </c>
      <c r="E44" s="222">
        <v>4493</v>
      </c>
      <c r="F44" s="222">
        <v>3975</v>
      </c>
      <c r="G44" s="222">
        <v>2775</v>
      </c>
      <c r="H44" s="222">
        <v>1988</v>
      </c>
      <c r="I44" s="222">
        <v>1416</v>
      </c>
      <c r="J44" s="203"/>
      <c r="K44" s="224"/>
      <c r="L44" s="224"/>
      <c r="M44" s="224"/>
      <c r="N44" s="224"/>
      <c r="O44" s="224"/>
      <c r="P44" s="224"/>
      <c r="Q44" s="224"/>
    </row>
    <row r="45" spans="1:17" ht="14" hidden="1" x14ac:dyDescent="0.15">
      <c r="A45" s="5">
        <v>57</v>
      </c>
      <c r="B45" s="8"/>
      <c r="C45" s="222">
        <v>5844</v>
      </c>
      <c r="D45" s="222">
        <v>5084</v>
      </c>
      <c r="E45" s="222">
        <v>4634</v>
      </c>
      <c r="F45" s="222">
        <v>4109</v>
      </c>
      <c r="G45" s="222">
        <v>2861</v>
      </c>
      <c r="H45" s="222">
        <v>2148</v>
      </c>
      <c r="I45" s="222">
        <v>1536</v>
      </c>
      <c r="J45" s="203"/>
      <c r="K45" s="224"/>
      <c r="L45" s="224"/>
      <c r="M45" s="224"/>
      <c r="N45" s="224"/>
      <c r="O45" s="224"/>
      <c r="P45" s="224"/>
      <c r="Q45" s="224"/>
    </row>
    <row r="46" spans="1:17" ht="14" hidden="1" x14ac:dyDescent="0.15">
      <c r="A46" s="5">
        <v>58</v>
      </c>
      <c r="B46" s="8"/>
      <c r="C46" s="222">
        <v>6047</v>
      </c>
      <c r="D46" s="222">
        <v>5257</v>
      </c>
      <c r="E46" s="222">
        <v>4780</v>
      </c>
      <c r="F46" s="222">
        <v>4285</v>
      </c>
      <c r="G46" s="222">
        <v>2975</v>
      </c>
      <c r="H46" s="222">
        <v>2319</v>
      </c>
      <c r="I46" s="222">
        <v>1663</v>
      </c>
      <c r="J46" s="203"/>
      <c r="K46" s="224"/>
      <c r="L46" s="224"/>
      <c r="M46" s="224"/>
      <c r="N46" s="224"/>
      <c r="O46" s="224"/>
      <c r="P46" s="224"/>
      <c r="Q46" s="224"/>
    </row>
    <row r="47" spans="1:17" ht="14" hidden="1" x14ac:dyDescent="0.15">
      <c r="A47" s="5">
        <v>59</v>
      </c>
      <c r="B47" s="8"/>
      <c r="C47" s="222">
        <v>6249</v>
      </c>
      <c r="D47" s="222">
        <v>5434</v>
      </c>
      <c r="E47" s="222">
        <v>4924</v>
      </c>
      <c r="F47" s="222">
        <v>4458</v>
      </c>
      <c r="G47" s="222">
        <v>3087</v>
      </c>
      <c r="H47" s="222">
        <v>2503</v>
      </c>
      <c r="I47" s="222">
        <v>1800</v>
      </c>
      <c r="J47" s="203"/>
      <c r="K47" s="224"/>
      <c r="L47" s="224"/>
      <c r="M47" s="224"/>
      <c r="N47" s="224"/>
      <c r="O47" s="224"/>
      <c r="P47" s="224"/>
      <c r="Q47" s="224"/>
    </row>
    <row r="48" spans="1:17" ht="14" hidden="1" x14ac:dyDescent="0.15">
      <c r="A48" s="5">
        <v>60</v>
      </c>
      <c r="B48" s="8"/>
      <c r="C48" s="222">
        <v>6450</v>
      </c>
      <c r="D48" s="222">
        <v>5608</v>
      </c>
      <c r="E48" s="222">
        <v>5072</v>
      </c>
      <c r="F48" s="222">
        <v>4633</v>
      </c>
      <c r="G48" s="222">
        <v>3201</v>
      </c>
      <c r="H48" s="222">
        <v>2702</v>
      </c>
      <c r="I48" s="222">
        <v>1949</v>
      </c>
      <c r="J48" s="203"/>
      <c r="K48" s="224"/>
      <c r="L48" s="224"/>
      <c r="M48" s="224"/>
      <c r="N48" s="224"/>
      <c r="O48" s="224"/>
      <c r="P48" s="224"/>
      <c r="Q48" s="224"/>
    </row>
    <row r="49" spans="1:17" ht="14" hidden="1" x14ac:dyDescent="0.15">
      <c r="A49" s="5">
        <v>61</v>
      </c>
      <c r="B49" s="8"/>
      <c r="C49" s="222">
        <v>6699</v>
      </c>
      <c r="D49" s="222">
        <v>5823</v>
      </c>
      <c r="E49" s="222">
        <v>5290</v>
      </c>
      <c r="F49" s="222">
        <v>4805</v>
      </c>
      <c r="G49" s="222">
        <v>3320</v>
      </c>
      <c r="H49" s="222">
        <v>2915</v>
      </c>
      <c r="I49" s="222">
        <v>2107</v>
      </c>
      <c r="J49" s="203"/>
      <c r="K49" s="224"/>
      <c r="L49" s="224"/>
      <c r="M49" s="224"/>
      <c r="N49" s="224"/>
      <c r="O49" s="224"/>
      <c r="P49" s="224"/>
      <c r="Q49" s="224"/>
    </row>
    <row r="50" spans="1:17" ht="14" hidden="1" x14ac:dyDescent="0.15">
      <c r="A50" s="5">
        <v>62</v>
      </c>
      <c r="B50" s="8"/>
      <c r="C50" s="222">
        <v>6999</v>
      </c>
      <c r="D50" s="222">
        <v>6085</v>
      </c>
      <c r="E50" s="222">
        <v>5549</v>
      </c>
      <c r="F50" s="222">
        <v>5022</v>
      </c>
      <c r="G50" s="222">
        <v>3471</v>
      </c>
      <c r="H50" s="222">
        <v>3146</v>
      </c>
      <c r="I50" s="222">
        <v>2279</v>
      </c>
      <c r="J50" s="203"/>
      <c r="K50" s="224"/>
      <c r="L50" s="224"/>
      <c r="M50" s="224"/>
      <c r="N50" s="224"/>
      <c r="O50" s="224"/>
      <c r="P50" s="224"/>
      <c r="Q50" s="224"/>
    </row>
    <row r="51" spans="1:17" ht="14" hidden="1" x14ac:dyDescent="0.15">
      <c r="A51" s="5">
        <v>63</v>
      </c>
      <c r="B51" s="8"/>
      <c r="C51" s="222">
        <v>7359</v>
      </c>
      <c r="D51" s="222">
        <v>6398</v>
      </c>
      <c r="E51" s="222">
        <v>5837</v>
      </c>
      <c r="F51" s="222">
        <v>5280</v>
      </c>
      <c r="G51" s="222">
        <v>3652</v>
      </c>
      <c r="H51" s="222">
        <v>3393</v>
      </c>
      <c r="I51" s="222">
        <v>2463</v>
      </c>
      <c r="J51" s="203"/>
      <c r="K51" s="224"/>
      <c r="L51" s="224"/>
      <c r="M51" s="224"/>
      <c r="N51" s="224"/>
      <c r="O51" s="224"/>
      <c r="P51" s="224"/>
      <c r="Q51" s="224"/>
    </row>
    <row r="52" spans="1:17" ht="14" hidden="1" x14ac:dyDescent="0.15">
      <c r="A52" s="5">
        <v>64</v>
      </c>
      <c r="B52" s="8"/>
      <c r="C52" s="222">
        <v>7783</v>
      </c>
      <c r="D52" s="222">
        <v>6769</v>
      </c>
      <c r="E52" s="222">
        <v>6170</v>
      </c>
      <c r="F52" s="222">
        <v>5584</v>
      </c>
      <c r="G52" s="222">
        <v>4055</v>
      </c>
      <c r="H52" s="222">
        <v>3661</v>
      </c>
      <c r="I52" s="222">
        <v>2660</v>
      </c>
      <c r="J52" s="203"/>
      <c r="K52" s="224"/>
      <c r="L52" s="224"/>
      <c r="M52" s="224"/>
      <c r="N52" s="224"/>
      <c r="O52" s="232"/>
      <c r="P52" s="224"/>
      <c r="Q52" s="224"/>
    </row>
    <row r="53" spans="1:17" ht="14" hidden="1" x14ac:dyDescent="0.15">
      <c r="A53" s="5">
        <v>65</v>
      </c>
      <c r="B53" s="8"/>
      <c r="C53" s="222">
        <v>8293</v>
      </c>
      <c r="D53" s="222">
        <v>7209</v>
      </c>
      <c r="E53" s="222">
        <v>6573</v>
      </c>
      <c r="F53" s="222">
        <v>6002</v>
      </c>
      <c r="G53" s="222">
        <v>4341</v>
      </c>
      <c r="H53" s="222">
        <v>3950</v>
      </c>
      <c r="I53" s="222">
        <v>2874</v>
      </c>
      <c r="J53" s="203"/>
      <c r="K53" s="224"/>
      <c r="L53" s="224"/>
      <c r="M53" s="224"/>
      <c r="N53" s="224"/>
      <c r="O53" s="232"/>
      <c r="P53" s="224"/>
      <c r="Q53" s="224"/>
    </row>
    <row r="54" spans="1:17" ht="14" hidden="1" x14ac:dyDescent="0.15">
      <c r="A54" s="5">
        <v>66</v>
      </c>
      <c r="B54" s="8"/>
      <c r="C54" s="222">
        <v>8888</v>
      </c>
      <c r="D54" s="222">
        <v>7729</v>
      </c>
      <c r="E54" s="222">
        <v>7048</v>
      </c>
      <c r="F54" s="222">
        <v>6482</v>
      </c>
      <c r="G54" s="222">
        <v>4676</v>
      </c>
      <c r="H54" s="222">
        <v>4261</v>
      </c>
      <c r="I54" s="222">
        <v>3104</v>
      </c>
      <c r="J54" s="203"/>
      <c r="K54" s="224"/>
      <c r="L54" s="224"/>
      <c r="M54" s="224"/>
      <c r="N54" s="224"/>
      <c r="O54" s="232"/>
      <c r="P54" s="224"/>
      <c r="Q54" s="224"/>
    </row>
    <row r="55" spans="1:17" ht="14" hidden="1" x14ac:dyDescent="0.15">
      <c r="A55" s="5">
        <v>67</v>
      </c>
      <c r="B55" s="8"/>
      <c r="C55" s="222">
        <v>9598</v>
      </c>
      <c r="D55" s="222">
        <v>8347</v>
      </c>
      <c r="E55" s="222">
        <v>7612</v>
      </c>
      <c r="F55" s="222">
        <v>7005</v>
      </c>
      <c r="G55" s="222">
        <v>5050</v>
      </c>
      <c r="H55" s="222">
        <v>4597</v>
      </c>
      <c r="I55" s="222">
        <v>3352</v>
      </c>
      <c r="J55" s="203"/>
      <c r="K55" s="224"/>
      <c r="L55" s="224"/>
      <c r="M55" s="224"/>
      <c r="N55" s="224"/>
      <c r="O55" s="232"/>
      <c r="P55" s="224"/>
      <c r="Q55" s="224"/>
    </row>
    <row r="56" spans="1:17" ht="14" hidden="1" x14ac:dyDescent="0.15">
      <c r="A56" s="5">
        <v>68</v>
      </c>
      <c r="B56" s="8"/>
      <c r="C56" s="222">
        <v>10415</v>
      </c>
      <c r="D56" s="222">
        <v>9054</v>
      </c>
      <c r="E56" s="222">
        <v>8258</v>
      </c>
      <c r="F56" s="222">
        <v>7595</v>
      </c>
      <c r="G56" s="222">
        <v>5476</v>
      </c>
      <c r="H56" s="222">
        <v>4959</v>
      </c>
      <c r="I56" s="222">
        <v>3618</v>
      </c>
      <c r="J56" s="203"/>
      <c r="K56" s="224"/>
      <c r="L56" s="224"/>
      <c r="M56" s="224"/>
      <c r="N56" s="224"/>
      <c r="O56" s="232"/>
      <c r="P56" s="224"/>
      <c r="Q56" s="224"/>
    </row>
    <row r="57" spans="1:17" ht="14" hidden="1" x14ac:dyDescent="0.15">
      <c r="A57" s="5">
        <v>69</v>
      </c>
      <c r="B57" s="8"/>
      <c r="C57" s="222">
        <v>11364</v>
      </c>
      <c r="D57" s="222">
        <v>9882</v>
      </c>
      <c r="E57" s="222">
        <v>9010</v>
      </c>
      <c r="F57" s="222">
        <v>8294</v>
      </c>
      <c r="G57" s="222">
        <v>5697</v>
      </c>
      <c r="H57" s="222">
        <v>5350</v>
      </c>
      <c r="I57" s="222">
        <v>3905</v>
      </c>
      <c r="J57" s="203"/>
      <c r="K57" s="224"/>
      <c r="L57" s="224"/>
      <c r="M57" s="224"/>
      <c r="N57" s="224"/>
      <c r="O57" s="224"/>
      <c r="P57" s="224"/>
      <c r="Q57" s="224"/>
    </row>
    <row r="58" spans="1:17" ht="14" hidden="1" x14ac:dyDescent="0.15">
      <c r="A58" s="5">
        <v>70</v>
      </c>
      <c r="B58" s="8"/>
      <c r="C58" s="222">
        <v>12464</v>
      </c>
      <c r="D58" s="222">
        <v>10839</v>
      </c>
      <c r="E58" s="222">
        <v>9797</v>
      </c>
      <c r="F58" s="222">
        <v>9230</v>
      </c>
      <c r="G58" s="222">
        <v>6299</v>
      </c>
      <c r="H58" s="222">
        <v>5770</v>
      </c>
      <c r="I58" s="222">
        <v>4212</v>
      </c>
      <c r="J58" s="203"/>
      <c r="K58" s="224"/>
      <c r="L58" s="224"/>
      <c r="M58" s="224"/>
      <c r="N58" s="224"/>
      <c r="O58" s="224"/>
      <c r="P58" s="224"/>
      <c r="Q58" s="224"/>
    </row>
    <row r="59" spans="1:17" ht="14" hidden="1" x14ac:dyDescent="0.15">
      <c r="A59" s="5">
        <v>71</v>
      </c>
      <c r="B59" s="8"/>
      <c r="C59" s="222">
        <v>13728</v>
      </c>
      <c r="D59" s="222">
        <v>11938</v>
      </c>
      <c r="E59" s="222">
        <v>10883</v>
      </c>
      <c r="F59" s="222">
        <v>10164</v>
      </c>
      <c r="G59" s="222">
        <v>6939</v>
      </c>
      <c r="H59" s="222">
        <v>6222</v>
      </c>
      <c r="I59" s="222">
        <v>4540</v>
      </c>
      <c r="J59" s="203"/>
      <c r="K59" s="224"/>
      <c r="L59" s="224"/>
      <c r="M59" s="224"/>
      <c r="N59" s="224"/>
      <c r="O59" s="224"/>
      <c r="P59" s="224"/>
      <c r="Q59" s="224"/>
    </row>
    <row r="60" spans="1:17" ht="14" hidden="1" x14ac:dyDescent="0.15">
      <c r="A60" s="5">
        <v>72</v>
      </c>
      <c r="B60" s="8"/>
      <c r="C60" s="222">
        <v>15185</v>
      </c>
      <c r="D60" s="222">
        <v>13204</v>
      </c>
      <c r="E60" s="222">
        <v>12042</v>
      </c>
      <c r="F60" s="222">
        <v>11249</v>
      </c>
      <c r="G60" s="222">
        <v>7680</v>
      </c>
      <c r="H60" s="222">
        <v>6706</v>
      </c>
      <c r="I60" s="222">
        <v>4890</v>
      </c>
      <c r="J60" s="203"/>
      <c r="K60" s="224"/>
      <c r="L60" s="224"/>
      <c r="M60" s="224"/>
      <c r="N60" s="224"/>
      <c r="O60" s="224"/>
      <c r="P60" s="224"/>
      <c r="Q60" s="224"/>
    </row>
    <row r="61" spans="1:17" ht="14" hidden="1" x14ac:dyDescent="0.15">
      <c r="A61" s="5">
        <v>73</v>
      </c>
      <c r="B61" s="8"/>
      <c r="C61" s="222">
        <v>16867</v>
      </c>
      <c r="D61" s="222">
        <v>14665</v>
      </c>
      <c r="E61" s="222">
        <v>13370</v>
      </c>
      <c r="F61" s="222">
        <v>12488</v>
      </c>
      <c r="G61" s="222">
        <v>8523</v>
      </c>
      <c r="H61" s="222">
        <v>7225</v>
      </c>
      <c r="I61" s="222">
        <v>5263</v>
      </c>
      <c r="J61" s="203"/>
      <c r="K61" s="224"/>
      <c r="L61" s="224"/>
      <c r="M61" s="224"/>
      <c r="N61" s="224"/>
      <c r="O61" s="224"/>
      <c r="P61" s="224"/>
      <c r="Q61" s="224"/>
    </row>
    <row r="62" spans="1:17" ht="14" hidden="1" x14ac:dyDescent="0.15">
      <c r="A62" s="5">
        <v>74</v>
      </c>
      <c r="B62" s="8"/>
      <c r="C62" s="222">
        <v>18804</v>
      </c>
      <c r="D62" s="222">
        <v>16349</v>
      </c>
      <c r="E62" s="222">
        <v>14907</v>
      </c>
      <c r="F62" s="222">
        <v>13925</v>
      </c>
      <c r="G62" s="222">
        <v>9506</v>
      </c>
      <c r="H62" s="222">
        <v>7778</v>
      </c>
      <c r="I62" s="222">
        <v>5656</v>
      </c>
      <c r="J62" s="203"/>
      <c r="K62" s="224"/>
      <c r="L62" s="224"/>
      <c r="M62" s="224"/>
      <c r="N62" s="224"/>
      <c r="O62" s="224"/>
      <c r="P62" s="224"/>
      <c r="Q62" s="224"/>
    </row>
    <row r="63" spans="1:17" ht="14" hidden="1" x14ac:dyDescent="0.15">
      <c r="A63" s="5">
        <v>75</v>
      </c>
      <c r="B63" s="8"/>
      <c r="C63" s="222">
        <v>21024</v>
      </c>
      <c r="D63" s="222">
        <v>18283</v>
      </c>
      <c r="E63" s="222">
        <v>16602</v>
      </c>
      <c r="F63" s="222">
        <v>15668</v>
      </c>
      <c r="G63" s="222">
        <v>10666</v>
      </c>
      <c r="H63" s="222">
        <v>8364</v>
      </c>
      <c r="I63" s="222">
        <v>6069</v>
      </c>
      <c r="J63" s="203"/>
      <c r="K63" s="224"/>
      <c r="L63" s="224"/>
      <c r="M63" s="224"/>
      <c r="N63" s="224"/>
      <c r="O63" s="224"/>
      <c r="P63" s="224"/>
      <c r="Q63" s="224"/>
    </row>
    <row r="64" spans="1:17" ht="14" hidden="1" x14ac:dyDescent="0.15">
      <c r="A64" s="5">
        <v>76</v>
      </c>
      <c r="B64" s="8"/>
      <c r="C64" s="222">
        <v>23579</v>
      </c>
      <c r="D64" s="222">
        <v>20502</v>
      </c>
      <c r="E64" s="222">
        <v>18679</v>
      </c>
      <c r="F64" s="222">
        <v>17568</v>
      </c>
      <c r="G64" s="222">
        <v>11960</v>
      </c>
      <c r="H64" s="222">
        <v>8983</v>
      </c>
      <c r="I64" s="222">
        <v>6499</v>
      </c>
      <c r="J64" s="203"/>
      <c r="K64" s="224"/>
      <c r="L64" s="224"/>
      <c r="M64" s="224"/>
      <c r="N64" s="224"/>
      <c r="O64" s="224"/>
      <c r="P64" s="224"/>
      <c r="Q64" s="224"/>
    </row>
    <row r="65" spans="1:17" ht="14" hidden="1" x14ac:dyDescent="0.15">
      <c r="A65" s="5">
        <v>77</v>
      </c>
      <c r="B65" s="8"/>
      <c r="C65" s="222">
        <v>26478</v>
      </c>
      <c r="D65" s="222">
        <v>23027</v>
      </c>
      <c r="E65" s="222">
        <v>20994</v>
      </c>
      <c r="F65" s="222">
        <v>19587</v>
      </c>
      <c r="G65" s="222">
        <v>13434</v>
      </c>
      <c r="H65" s="222">
        <v>9631</v>
      </c>
      <c r="I65" s="222">
        <v>6942</v>
      </c>
      <c r="J65" s="203"/>
      <c r="K65" s="224"/>
      <c r="L65" s="224"/>
      <c r="M65" s="224"/>
      <c r="N65" s="224"/>
      <c r="O65" s="224"/>
      <c r="P65" s="224"/>
      <c r="Q65" s="224"/>
    </row>
    <row r="66" spans="1:17" ht="14" hidden="1" x14ac:dyDescent="0.15">
      <c r="A66" s="5">
        <v>78</v>
      </c>
      <c r="B66" s="8"/>
      <c r="C66" s="222">
        <v>29753</v>
      </c>
      <c r="D66" s="222">
        <v>25872</v>
      </c>
      <c r="E66" s="222">
        <v>23588</v>
      </c>
      <c r="F66" s="222">
        <v>21010</v>
      </c>
      <c r="G66" s="222">
        <v>14466</v>
      </c>
      <c r="H66" s="222">
        <v>10303</v>
      </c>
      <c r="I66" s="222">
        <v>7393</v>
      </c>
      <c r="J66" s="203"/>
      <c r="K66" s="224"/>
      <c r="L66" s="224"/>
      <c r="M66" s="224"/>
      <c r="N66" s="224"/>
      <c r="O66" s="224"/>
      <c r="P66" s="224"/>
      <c r="Q66" s="224"/>
    </row>
    <row r="67" spans="1:17" ht="14" hidden="1" x14ac:dyDescent="0.15">
      <c r="A67" s="5">
        <v>79</v>
      </c>
      <c r="B67" s="8"/>
      <c r="C67" s="222">
        <v>33429</v>
      </c>
      <c r="D67" s="222">
        <v>29067</v>
      </c>
      <c r="E67" s="222">
        <v>26504</v>
      </c>
      <c r="F67" s="222">
        <v>22505</v>
      </c>
      <c r="G67" s="222">
        <v>15484</v>
      </c>
      <c r="H67" s="222">
        <v>10994</v>
      </c>
      <c r="I67" s="222">
        <v>7840</v>
      </c>
      <c r="J67" s="203"/>
      <c r="K67" s="224"/>
      <c r="L67" s="224"/>
      <c r="M67" s="224"/>
      <c r="N67" s="224"/>
      <c r="O67" s="224"/>
      <c r="P67" s="224"/>
      <c r="Q67" s="224"/>
    </row>
    <row r="68" spans="1:17" s="228" customFormat="1" ht="14" hidden="1" x14ac:dyDescent="0.15">
      <c r="A68" s="225">
        <v>80</v>
      </c>
      <c r="B68" s="226" t="s">
        <v>3</v>
      </c>
      <c r="C68" s="222">
        <v>37570</v>
      </c>
      <c r="D68" s="222">
        <v>32895</v>
      </c>
      <c r="E68" s="222">
        <v>29282</v>
      </c>
      <c r="F68" s="222">
        <v>24065</v>
      </c>
      <c r="G68" s="222">
        <v>16534</v>
      </c>
      <c r="H68" s="222">
        <v>11693</v>
      </c>
      <c r="I68" s="222">
        <v>8275</v>
      </c>
      <c r="J68" s="227"/>
      <c r="K68" s="224"/>
      <c r="L68" s="224"/>
      <c r="M68" s="224"/>
      <c r="N68" s="224"/>
      <c r="O68" s="224"/>
      <c r="P68" s="224"/>
      <c r="Q68" s="224"/>
    </row>
    <row r="69" spans="1:17" ht="14" hidden="1" x14ac:dyDescent="0.15">
      <c r="A69" s="5">
        <v>1</v>
      </c>
      <c r="B69" s="8" t="s">
        <v>4</v>
      </c>
      <c r="C69" s="222">
        <v>1442</v>
      </c>
      <c r="D69" s="222">
        <v>1253</v>
      </c>
      <c r="E69" s="222">
        <v>908</v>
      </c>
      <c r="F69" s="222">
        <v>622</v>
      </c>
      <c r="G69" s="222">
        <v>340</v>
      </c>
      <c r="H69" s="222">
        <v>201</v>
      </c>
      <c r="I69" s="222">
        <v>115</v>
      </c>
      <c r="J69" s="203"/>
      <c r="K69" s="224"/>
      <c r="L69" s="224"/>
      <c r="M69" s="224"/>
      <c r="N69" s="230"/>
      <c r="O69" s="224"/>
      <c r="P69" s="224"/>
      <c r="Q69" s="230"/>
    </row>
    <row r="70" spans="1:17" ht="14" hidden="1" x14ac:dyDescent="0.15">
      <c r="A70" s="5">
        <v>2</v>
      </c>
      <c r="B70" s="8" t="s">
        <v>1</v>
      </c>
      <c r="C70" s="222">
        <v>1704</v>
      </c>
      <c r="D70" s="222">
        <v>1480</v>
      </c>
      <c r="E70" s="222">
        <v>1073</v>
      </c>
      <c r="F70" s="222">
        <v>735</v>
      </c>
      <c r="G70" s="222">
        <v>401</v>
      </c>
      <c r="H70" s="222">
        <v>237</v>
      </c>
      <c r="I70" s="222">
        <v>136</v>
      </c>
      <c r="J70" s="202"/>
      <c r="K70" s="224"/>
      <c r="L70" s="224"/>
      <c r="M70" s="224"/>
      <c r="N70" s="230"/>
      <c r="O70" s="224"/>
      <c r="P70" s="224"/>
      <c r="Q70" s="230"/>
    </row>
    <row r="71" spans="1:17" s="9" customFormat="1" ht="14" hidden="1" x14ac:dyDescent="0.15">
      <c r="A71" s="5">
        <v>3</v>
      </c>
      <c r="B71" s="8" t="s">
        <v>5</v>
      </c>
      <c r="C71" s="222">
        <v>2359</v>
      </c>
      <c r="D71" s="222">
        <v>2050</v>
      </c>
      <c r="E71" s="222">
        <v>1485</v>
      </c>
      <c r="F71" s="222">
        <v>1018</v>
      </c>
      <c r="G71" s="222">
        <v>556</v>
      </c>
      <c r="H71" s="222">
        <v>328</v>
      </c>
      <c r="I71" s="222">
        <v>189</v>
      </c>
      <c r="J71" s="219"/>
      <c r="K71" s="224"/>
      <c r="L71" s="229"/>
      <c r="M71" s="229"/>
      <c r="N71" s="231"/>
      <c r="O71" s="229"/>
      <c r="P71" s="229"/>
      <c r="Q71" s="231"/>
    </row>
    <row r="72" spans="1:17" hidden="1" x14ac:dyDescent="0.15">
      <c r="A72" s="5"/>
      <c r="B72" s="9"/>
      <c r="C72" s="10"/>
      <c r="D72" s="10"/>
      <c r="E72" s="10"/>
      <c r="F72" s="10"/>
      <c r="G72" s="10"/>
      <c r="H72" s="14"/>
    </row>
    <row r="73" spans="1:17" ht="18" hidden="1" x14ac:dyDescent="0.2">
      <c r="A73" s="455" t="s">
        <v>36</v>
      </c>
      <c r="B73" s="456"/>
      <c r="C73" s="456"/>
      <c r="D73" s="456"/>
      <c r="E73" s="456"/>
      <c r="F73" s="456"/>
      <c r="G73" s="456"/>
      <c r="H73" s="14"/>
    </row>
    <row r="74" spans="1:17" hidden="1" x14ac:dyDescent="0.15">
      <c r="A74" s="457" t="s">
        <v>0</v>
      </c>
      <c r="B74" s="458"/>
      <c r="C74" s="458"/>
      <c r="D74" s="458"/>
      <c r="E74" s="458"/>
      <c r="F74" s="458"/>
      <c r="G74" s="458"/>
      <c r="H74" s="14"/>
    </row>
    <row r="75" spans="1:17" hidden="1" x14ac:dyDescent="0.15">
      <c r="A75" s="5" t="s">
        <v>2</v>
      </c>
      <c r="B75" s="6" t="s">
        <v>2</v>
      </c>
      <c r="C75" s="253" t="s">
        <v>37</v>
      </c>
      <c r="D75" s="253" t="s">
        <v>38</v>
      </c>
      <c r="E75" s="253" t="s">
        <v>39</v>
      </c>
      <c r="F75" s="253" t="s">
        <v>40</v>
      </c>
      <c r="G75" s="253" t="s">
        <v>41</v>
      </c>
      <c r="H75" s="14"/>
    </row>
    <row r="76" spans="1:17" hidden="1" x14ac:dyDescent="0.15">
      <c r="A76" s="5">
        <v>18</v>
      </c>
      <c r="B76" s="8"/>
      <c r="C76" s="220">
        <f>+C6*$M$2</f>
        <v>192.92</v>
      </c>
      <c r="D76" s="220">
        <f t="shared" ref="D76:I76" si="0">+D6*$M$2</f>
        <v>165.00666666666666</v>
      </c>
      <c r="E76" s="220">
        <f t="shared" si="0"/>
        <v>120.84</v>
      </c>
      <c r="F76" s="220">
        <f t="shared" si="0"/>
        <v>83.298333333333332</v>
      </c>
      <c r="G76" s="220">
        <f t="shared" si="0"/>
        <v>45.403333333333336</v>
      </c>
      <c r="H76" s="220">
        <f t="shared" si="0"/>
        <v>26.853333333333332</v>
      </c>
      <c r="I76" s="220">
        <f t="shared" si="0"/>
        <v>15.458333333333334</v>
      </c>
    </row>
    <row r="77" spans="1:17" hidden="1" x14ac:dyDescent="0.15">
      <c r="A77" s="5">
        <v>19</v>
      </c>
      <c r="B77" s="8"/>
      <c r="C77" s="220">
        <f t="shared" ref="C77:I92" si="1">+C7*$M$2</f>
        <v>196.1</v>
      </c>
      <c r="D77" s="220">
        <f t="shared" si="1"/>
        <v>165.00666666666666</v>
      </c>
      <c r="E77" s="220">
        <f t="shared" si="1"/>
        <v>120.84</v>
      </c>
      <c r="F77" s="220">
        <f t="shared" si="1"/>
        <v>83.38666666666667</v>
      </c>
      <c r="G77" s="220">
        <f t="shared" si="1"/>
        <v>45.844999999999999</v>
      </c>
      <c r="H77" s="220">
        <f t="shared" si="1"/>
        <v>27.295000000000002</v>
      </c>
      <c r="I77" s="220">
        <f t="shared" si="1"/>
        <v>15.811666666666667</v>
      </c>
    </row>
    <row r="78" spans="1:17" hidden="1" x14ac:dyDescent="0.15">
      <c r="A78" s="5">
        <v>20</v>
      </c>
      <c r="B78" s="8"/>
      <c r="C78" s="220">
        <f t="shared" si="1"/>
        <v>199.54499999999999</v>
      </c>
      <c r="D78" s="220">
        <f t="shared" si="1"/>
        <v>165.00666666666666</v>
      </c>
      <c r="E78" s="220">
        <f t="shared" si="1"/>
        <v>120.84</v>
      </c>
      <c r="F78" s="220">
        <f t="shared" si="1"/>
        <v>83.651666666666671</v>
      </c>
      <c r="G78" s="220">
        <f t="shared" si="1"/>
        <v>46.375</v>
      </c>
      <c r="H78" s="220">
        <f t="shared" si="1"/>
        <v>27.648333333333333</v>
      </c>
      <c r="I78" s="220">
        <f t="shared" si="1"/>
        <v>16.164999999999999</v>
      </c>
    </row>
    <row r="79" spans="1:17" hidden="1" x14ac:dyDescent="0.15">
      <c r="A79" s="5">
        <v>21</v>
      </c>
      <c r="B79" s="8"/>
      <c r="C79" s="220">
        <f t="shared" si="1"/>
        <v>203.34333333333333</v>
      </c>
      <c r="D79" s="220">
        <f t="shared" si="1"/>
        <v>165.00666666666666</v>
      </c>
      <c r="E79" s="220">
        <f t="shared" si="1"/>
        <v>121.01666666666667</v>
      </c>
      <c r="F79" s="220">
        <f t="shared" si="1"/>
        <v>84.181666666666672</v>
      </c>
      <c r="G79" s="220">
        <f t="shared" si="1"/>
        <v>46.905000000000001</v>
      </c>
      <c r="H79" s="220">
        <f t="shared" si="1"/>
        <v>28.266666666666666</v>
      </c>
      <c r="I79" s="220">
        <f t="shared" si="1"/>
        <v>16.606666666666666</v>
      </c>
    </row>
    <row r="80" spans="1:17" hidden="1" x14ac:dyDescent="0.15">
      <c r="A80" s="5">
        <v>22</v>
      </c>
      <c r="B80" s="8"/>
      <c r="C80" s="220">
        <f t="shared" si="1"/>
        <v>206.61166666666668</v>
      </c>
      <c r="D80" s="220">
        <f t="shared" si="1"/>
        <v>165.00666666666666</v>
      </c>
      <c r="E80" s="220">
        <f t="shared" si="1"/>
        <v>121.37</v>
      </c>
      <c r="F80" s="220">
        <f t="shared" si="1"/>
        <v>84.8</v>
      </c>
      <c r="G80" s="220">
        <f t="shared" si="1"/>
        <v>47.611666666666665</v>
      </c>
      <c r="H80" s="220">
        <f t="shared" si="1"/>
        <v>28.796666666666667</v>
      </c>
      <c r="I80" s="220">
        <f t="shared" si="1"/>
        <v>17.048333333333332</v>
      </c>
    </row>
    <row r="81" spans="1:9" hidden="1" x14ac:dyDescent="0.15">
      <c r="A81" s="5">
        <v>23</v>
      </c>
      <c r="B81" s="8"/>
      <c r="C81" s="220">
        <f t="shared" si="1"/>
        <v>210.05666666666667</v>
      </c>
      <c r="D81" s="220">
        <f t="shared" si="1"/>
        <v>165.44833333333332</v>
      </c>
      <c r="E81" s="220">
        <f t="shared" si="1"/>
        <v>122.16500000000001</v>
      </c>
      <c r="F81" s="220">
        <f t="shared" si="1"/>
        <v>85.683333333333337</v>
      </c>
      <c r="G81" s="220">
        <f t="shared" si="1"/>
        <v>48.406666666666666</v>
      </c>
      <c r="H81" s="220">
        <f t="shared" si="1"/>
        <v>29.503333333333334</v>
      </c>
      <c r="I81" s="220">
        <f t="shared" si="1"/>
        <v>17.489999999999998</v>
      </c>
    </row>
    <row r="82" spans="1:9" hidden="1" x14ac:dyDescent="0.15">
      <c r="A82" s="5">
        <v>24</v>
      </c>
      <c r="B82" s="8"/>
      <c r="C82" s="220">
        <f t="shared" si="1"/>
        <v>210.58666666666667</v>
      </c>
      <c r="D82" s="220">
        <f t="shared" si="1"/>
        <v>166.24333333333334</v>
      </c>
      <c r="E82" s="220">
        <f t="shared" si="1"/>
        <v>123.13666666666667</v>
      </c>
      <c r="F82" s="220">
        <f t="shared" si="1"/>
        <v>86.831666666666663</v>
      </c>
      <c r="G82" s="220">
        <f t="shared" si="1"/>
        <v>49.29</v>
      </c>
      <c r="H82" s="220">
        <f t="shared" si="1"/>
        <v>30.21</v>
      </c>
      <c r="I82" s="220">
        <f t="shared" si="1"/>
        <v>18.108333333333334</v>
      </c>
    </row>
    <row r="83" spans="1:9" hidden="1" x14ac:dyDescent="0.15">
      <c r="A83" s="5">
        <v>25</v>
      </c>
      <c r="B83" s="8"/>
      <c r="C83" s="220">
        <f t="shared" si="1"/>
        <v>211.55833333333334</v>
      </c>
      <c r="D83" s="220">
        <f t="shared" si="1"/>
        <v>167.39166666666668</v>
      </c>
      <c r="E83" s="220">
        <f t="shared" si="1"/>
        <v>124.46166666666667</v>
      </c>
      <c r="F83" s="220">
        <f t="shared" si="1"/>
        <v>88.156666666666666</v>
      </c>
      <c r="G83" s="220">
        <f t="shared" si="1"/>
        <v>50.35</v>
      </c>
      <c r="H83" s="220">
        <f t="shared" si="1"/>
        <v>31.004999999999999</v>
      </c>
      <c r="I83" s="220">
        <f t="shared" si="1"/>
        <v>18.726666666666667</v>
      </c>
    </row>
    <row r="84" spans="1:9" hidden="1" x14ac:dyDescent="0.15">
      <c r="A84" s="5">
        <v>26</v>
      </c>
      <c r="B84" s="8"/>
      <c r="C84" s="220">
        <f t="shared" si="1"/>
        <v>213.14833333333334</v>
      </c>
      <c r="D84" s="220">
        <f t="shared" si="1"/>
        <v>169.07</v>
      </c>
      <c r="E84" s="220">
        <f t="shared" si="1"/>
        <v>126.22833333333334</v>
      </c>
      <c r="F84" s="220">
        <f t="shared" si="1"/>
        <v>89.658333333333331</v>
      </c>
      <c r="G84" s="220">
        <f t="shared" si="1"/>
        <v>51.586666666666666</v>
      </c>
      <c r="H84" s="220">
        <f t="shared" si="1"/>
        <v>31.976666666666667</v>
      </c>
      <c r="I84" s="220">
        <f t="shared" si="1"/>
        <v>19.344999999999999</v>
      </c>
    </row>
    <row r="85" spans="1:9" hidden="1" x14ac:dyDescent="0.15">
      <c r="A85" s="5">
        <v>27</v>
      </c>
      <c r="B85" s="8"/>
      <c r="C85" s="220">
        <f t="shared" si="1"/>
        <v>215.26833333333335</v>
      </c>
      <c r="D85" s="220">
        <f t="shared" si="1"/>
        <v>171.19</v>
      </c>
      <c r="E85" s="220">
        <f t="shared" si="1"/>
        <v>128.26</v>
      </c>
      <c r="F85" s="220">
        <f t="shared" si="1"/>
        <v>91.424999999999997</v>
      </c>
      <c r="G85" s="220">
        <f t="shared" si="1"/>
        <v>52.911666666666669</v>
      </c>
      <c r="H85" s="220">
        <f t="shared" si="1"/>
        <v>32.948333333333331</v>
      </c>
      <c r="I85" s="220">
        <f t="shared" si="1"/>
        <v>20.051666666666666</v>
      </c>
    </row>
    <row r="86" spans="1:9" hidden="1" x14ac:dyDescent="0.15">
      <c r="A86" s="5">
        <v>28</v>
      </c>
      <c r="B86" s="8"/>
      <c r="C86" s="220">
        <f t="shared" si="1"/>
        <v>217.91833333333332</v>
      </c>
      <c r="D86" s="220">
        <f t="shared" si="1"/>
        <v>173.75166666666667</v>
      </c>
      <c r="E86" s="220">
        <f t="shared" si="1"/>
        <v>130.55666666666667</v>
      </c>
      <c r="F86" s="220">
        <f t="shared" si="1"/>
        <v>93.456666666666663</v>
      </c>
      <c r="G86" s="220">
        <f t="shared" si="1"/>
        <v>54.413333333333334</v>
      </c>
      <c r="H86" s="220">
        <f t="shared" si="1"/>
        <v>34.096666666666664</v>
      </c>
      <c r="I86" s="220">
        <f t="shared" si="1"/>
        <v>20.846666666666668</v>
      </c>
    </row>
    <row r="87" spans="1:9" hidden="1" x14ac:dyDescent="0.15">
      <c r="A87" s="5">
        <v>29</v>
      </c>
      <c r="B87" s="8"/>
      <c r="C87" s="220">
        <f t="shared" si="1"/>
        <v>221.09833333333333</v>
      </c>
      <c r="D87" s="220">
        <f t="shared" si="1"/>
        <v>176.66666666666666</v>
      </c>
      <c r="E87" s="220">
        <f t="shared" si="1"/>
        <v>133.20666666666668</v>
      </c>
      <c r="F87" s="220">
        <f t="shared" si="1"/>
        <v>95.75333333333333</v>
      </c>
      <c r="G87" s="220">
        <f t="shared" si="1"/>
        <v>56.091666666666669</v>
      </c>
      <c r="H87" s="220">
        <f t="shared" si="1"/>
        <v>35.333333333333336</v>
      </c>
      <c r="I87" s="220">
        <f t="shared" si="1"/>
        <v>21.818333333333332</v>
      </c>
    </row>
    <row r="88" spans="1:9" hidden="1" x14ac:dyDescent="0.15">
      <c r="A88" s="5">
        <v>30</v>
      </c>
      <c r="B88" s="8"/>
      <c r="C88" s="220">
        <f t="shared" si="1"/>
        <v>224.80833333333334</v>
      </c>
      <c r="D88" s="220">
        <f t="shared" si="1"/>
        <v>180.2</v>
      </c>
      <c r="E88" s="220">
        <f t="shared" si="1"/>
        <v>136.29833333333335</v>
      </c>
      <c r="F88" s="220">
        <f t="shared" si="1"/>
        <v>98.314999999999998</v>
      </c>
      <c r="G88" s="220">
        <f t="shared" si="1"/>
        <v>57.946666666666665</v>
      </c>
      <c r="H88" s="220">
        <f t="shared" si="1"/>
        <v>36.57</v>
      </c>
      <c r="I88" s="220">
        <f t="shared" si="1"/>
        <v>22.701666666666668</v>
      </c>
    </row>
    <row r="89" spans="1:9" hidden="1" x14ac:dyDescent="0.15">
      <c r="A89" s="5">
        <v>31</v>
      </c>
      <c r="B89" s="8"/>
      <c r="C89" s="220">
        <f t="shared" si="1"/>
        <v>229.22499999999999</v>
      </c>
      <c r="D89" s="220">
        <f t="shared" si="1"/>
        <v>184.17500000000001</v>
      </c>
      <c r="E89" s="220">
        <f t="shared" si="1"/>
        <v>139.74333333333334</v>
      </c>
      <c r="F89" s="220">
        <f t="shared" si="1"/>
        <v>101.14166666666667</v>
      </c>
      <c r="G89" s="220">
        <f t="shared" si="1"/>
        <v>59.89</v>
      </c>
      <c r="H89" s="220">
        <f t="shared" si="1"/>
        <v>38.071666666666665</v>
      </c>
      <c r="I89" s="220">
        <f t="shared" si="1"/>
        <v>23.85</v>
      </c>
    </row>
    <row r="90" spans="1:9" hidden="1" x14ac:dyDescent="0.15">
      <c r="A90" s="5">
        <v>32</v>
      </c>
      <c r="B90" s="8"/>
      <c r="C90" s="220">
        <f t="shared" si="1"/>
        <v>234.34833333333333</v>
      </c>
      <c r="D90" s="220">
        <f t="shared" si="1"/>
        <v>188.76833333333335</v>
      </c>
      <c r="E90" s="220">
        <f t="shared" si="1"/>
        <v>143.54166666666666</v>
      </c>
      <c r="F90" s="220">
        <f t="shared" si="1"/>
        <v>104.23333333333333</v>
      </c>
      <c r="G90" s="220">
        <f t="shared" si="1"/>
        <v>62.186666666666667</v>
      </c>
      <c r="H90" s="220">
        <f t="shared" si="1"/>
        <v>39.661666666666669</v>
      </c>
      <c r="I90" s="220">
        <f t="shared" si="1"/>
        <v>24.91</v>
      </c>
    </row>
    <row r="91" spans="1:9" hidden="1" x14ac:dyDescent="0.15">
      <c r="A91" s="5">
        <v>33</v>
      </c>
      <c r="B91" s="8"/>
      <c r="C91" s="220">
        <f t="shared" si="1"/>
        <v>240.09</v>
      </c>
      <c r="D91" s="220">
        <f t="shared" si="1"/>
        <v>193.80333333333334</v>
      </c>
      <c r="E91" s="220">
        <f t="shared" si="1"/>
        <v>147.87</v>
      </c>
      <c r="F91" s="220">
        <f t="shared" si="1"/>
        <v>107.76666666666667</v>
      </c>
      <c r="G91" s="220">
        <f t="shared" si="1"/>
        <v>64.483333333333334</v>
      </c>
      <c r="H91" s="220">
        <f t="shared" si="1"/>
        <v>41.428333333333335</v>
      </c>
      <c r="I91" s="220">
        <f t="shared" si="1"/>
        <v>26.146666666666668</v>
      </c>
    </row>
    <row r="92" spans="1:9" hidden="1" x14ac:dyDescent="0.15">
      <c r="A92" s="5">
        <v>34</v>
      </c>
      <c r="B92" s="8"/>
      <c r="C92" s="220">
        <f t="shared" si="1"/>
        <v>246.45</v>
      </c>
      <c r="D92" s="220">
        <f t="shared" si="1"/>
        <v>199.45666666666668</v>
      </c>
      <c r="E92" s="220">
        <f t="shared" si="1"/>
        <v>152.63999999999999</v>
      </c>
      <c r="F92" s="220">
        <f t="shared" si="1"/>
        <v>111.65333333333334</v>
      </c>
      <c r="G92" s="220">
        <f t="shared" si="1"/>
        <v>67.13333333333334</v>
      </c>
      <c r="H92" s="220">
        <f t="shared" si="1"/>
        <v>43.195</v>
      </c>
      <c r="I92" s="220">
        <f t="shared" si="1"/>
        <v>27.56</v>
      </c>
    </row>
    <row r="93" spans="1:9" hidden="1" x14ac:dyDescent="0.15">
      <c r="A93" s="5">
        <v>35</v>
      </c>
      <c r="B93" s="8"/>
      <c r="C93" s="220">
        <f t="shared" ref="C93:I108" si="2">+C23*$M$2</f>
        <v>253.51666666666668</v>
      </c>
      <c r="D93" s="220">
        <f t="shared" si="2"/>
        <v>205.64</v>
      </c>
      <c r="E93" s="220">
        <f t="shared" si="2"/>
        <v>157.94</v>
      </c>
      <c r="F93" s="220">
        <f t="shared" si="2"/>
        <v>115.89333333333333</v>
      </c>
      <c r="G93" s="220">
        <f t="shared" si="2"/>
        <v>69.959999999999994</v>
      </c>
      <c r="H93" s="220">
        <f t="shared" si="2"/>
        <v>45.314999999999998</v>
      </c>
      <c r="I93" s="220">
        <f t="shared" si="2"/>
        <v>28.973333333333333</v>
      </c>
    </row>
    <row r="94" spans="1:9" hidden="1" x14ac:dyDescent="0.15">
      <c r="A94" s="5">
        <v>36</v>
      </c>
      <c r="B94" s="8"/>
      <c r="C94" s="220">
        <f t="shared" si="2"/>
        <v>261.37833333333333</v>
      </c>
      <c r="D94" s="220">
        <f t="shared" si="2"/>
        <v>212.61833333333334</v>
      </c>
      <c r="E94" s="220">
        <f t="shared" si="2"/>
        <v>163.68166666666667</v>
      </c>
      <c r="F94" s="220">
        <f t="shared" si="2"/>
        <v>120.39833333333333</v>
      </c>
      <c r="G94" s="220">
        <f t="shared" si="2"/>
        <v>73.14</v>
      </c>
      <c r="H94" s="220">
        <f t="shared" si="2"/>
        <v>47.611666666666665</v>
      </c>
      <c r="I94" s="220">
        <f t="shared" si="2"/>
        <v>30.651666666666667</v>
      </c>
    </row>
    <row r="95" spans="1:9" hidden="1" x14ac:dyDescent="0.15">
      <c r="A95" s="5">
        <v>37</v>
      </c>
      <c r="B95" s="8"/>
      <c r="C95" s="220">
        <f t="shared" si="2"/>
        <v>270.03500000000003</v>
      </c>
      <c r="D95" s="220">
        <f t="shared" si="2"/>
        <v>220.12666666666667</v>
      </c>
      <c r="E95" s="220">
        <f t="shared" si="2"/>
        <v>169.86500000000001</v>
      </c>
      <c r="F95" s="220">
        <f t="shared" si="2"/>
        <v>125.43333333333334</v>
      </c>
      <c r="G95" s="220">
        <f t="shared" si="2"/>
        <v>76.584999999999994</v>
      </c>
      <c r="H95" s="220">
        <f t="shared" si="2"/>
        <v>49.99666666666667</v>
      </c>
      <c r="I95" s="220">
        <f t="shared" si="2"/>
        <v>32.33</v>
      </c>
    </row>
    <row r="96" spans="1:9" hidden="1" x14ac:dyDescent="0.15">
      <c r="A96" s="5">
        <v>38</v>
      </c>
      <c r="B96" s="8"/>
      <c r="C96" s="220">
        <f t="shared" si="2"/>
        <v>279.39833333333331</v>
      </c>
      <c r="D96" s="220">
        <f t="shared" si="2"/>
        <v>228.25333333333333</v>
      </c>
      <c r="E96" s="220">
        <f t="shared" si="2"/>
        <v>176.66666666666666</v>
      </c>
      <c r="F96" s="220">
        <f t="shared" si="2"/>
        <v>130.91</v>
      </c>
      <c r="G96" s="220">
        <f t="shared" si="2"/>
        <v>80.295000000000002</v>
      </c>
      <c r="H96" s="220">
        <f t="shared" si="2"/>
        <v>52.646666666666668</v>
      </c>
      <c r="I96" s="220">
        <f t="shared" si="2"/>
        <v>34.273333333333333</v>
      </c>
    </row>
    <row r="97" spans="1:9" hidden="1" x14ac:dyDescent="0.15">
      <c r="A97" s="5">
        <v>39</v>
      </c>
      <c r="B97" s="8"/>
      <c r="C97" s="220">
        <f t="shared" si="2"/>
        <v>289.64499999999998</v>
      </c>
      <c r="D97" s="220">
        <f t="shared" si="2"/>
        <v>237.17500000000001</v>
      </c>
      <c r="E97" s="220">
        <f t="shared" si="2"/>
        <v>184.17500000000001</v>
      </c>
      <c r="F97" s="220">
        <f t="shared" si="2"/>
        <v>136.82833333333332</v>
      </c>
      <c r="G97" s="220">
        <f t="shared" si="2"/>
        <v>84.27</v>
      </c>
      <c r="H97" s="220">
        <f t="shared" si="2"/>
        <v>55.473333333333336</v>
      </c>
      <c r="I97" s="220">
        <f t="shared" si="2"/>
        <v>36.305</v>
      </c>
    </row>
    <row r="98" spans="1:9" hidden="1" x14ac:dyDescent="0.15">
      <c r="A98" s="5">
        <v>40</v>
      </c>
      <c r="B98" s="8"/>
      <c r="C98" s="220">
        <f t="shared" si="2"/>
        <v>297.86</v>
      </c>
      <c r="D98" s="220">
        <f t="shared" si="2"/>
        <v>246.89166666666668</v>
      </c>
      <c r="E98" s="220">
        <f t="shared" si="2"/>
        <v>192.30166666666668</v>
      </c>
      <c r="F98" s="220">
        <f t="shared" si="2"/>
        <v>143.27666666666667</v>
      </c>
      <c r="G98" s="220">
        <f t="shared" si="2"/>
        <v>88.686666666666667</v>
      </c>
      <c r="H98" s="220">
        <f t="shared" si="2"/>
        <v>58.653333333333336</v>
      </c>
      <c r="I98" s="220">
        <f t="shared" si="2"/>
        <v>38.601666666666667</v>
      </c>
    </row>
    <row r="99" spans="1:9" hidden="1" x14ac:dyDescent="0.15">
      <c r="A99" s="5">
        <v>41</v>
      </c>
      <c r="B99" s="8"/>
      <c r="C99" s="220">
        <f t="shared" si="2"/>
        <v>304.48500000000001</v>
      </c>
      <c r="D99" s="220">
        <f t="shared" si="2"/>
        <v>257.40333333333331</v>
      </c>
      <c r="E99" s="220">
        <f t="shared" si="2"/>
        <v>200.95833333333334</v>
      </c>
      <c r="F99" s="220">
        <f t="shared" si="2"/>
        <v>150.16666666666666</v>
      </c>
      <c r="G99" s="220">
        <f t="shared" si="2"/>
        <v>93.28</v>
      </c>
      <c r="H99" s="220">
        <f t="shared" si="2"/>
        <v>62.01</v>
      </c>
      <c r="I99" s="220">
        <f t="shared" si="2"/>
        <v>41.075000000000003</v>
      </c>
    </row>
    <row r="100" spans="1:9" hidden="1" x14ac:dyDescent="0.15">
      <c r="A100" s="5">
        <v>42</v>
      </c>
      <c r="B100" s="8"/>
      <c r="C100" s="220">
        <f t="shared" si="2"/>
        <v>311.64</v>
      </c>
      <c r="D100" s="220">
        <f t="shared" si="2"/>
        <v>268.88666666666666</v>
      </c>
      <c r="E100" s="220">
        <f t="shared" si="2"/>
        <v>210.49833333333333</v>
      </c>
      <c r="F100" s="220">
        <f t="shared" si="2"/>
        <v>157.85166666666666</v>
      </c>
      <c r="G100" s="220">
        <f t="shared" si="2"/>
        <v>98.49166666666666</v>
      </c>
      <c r="H100" s="220">
        <f t="shared" si="2"/>
        <v>65.631666666666661</v>
      </c>
      <c r="I100" s="220">
        <f t="shared" si="2"/>
        <v>43.725000000000001</v>
      </c>
    </row>
    <row r="101" spans="1:9" hidden="1" x14ac:dyDescent="0.15">
      <c r="A101" s="5">
        <v>43</v>
      </c>
      <c r="B101" s="8"/>
      <c r="C101" s="220">
        <f t="shared" si="2"/>
        <v>323.565</v>
      </c>
      <c r="D101" s="220">
        <f t="shared" si="2"/>
        <v>281.16500000000002</v>
      </c>
      <c r="E101" s="220">
        <f t="shared" si="2"/>
        <v>220.745</v>
      </c>
      <c r="F101" s="220">
        <f t="shared" si="2"/>
        <v>165.97833333333332</v>
      </c>
      <c r="G101" s="220">
        <f t="shared" si="2"/>
        <v>104.05666666666667</v>
      </c>
      <c r="H101" s="220">
        <f t="shared" si="2"/>
        <v>69.694999999999993</v>
      </c>
      <c r="I101" s="220">
        <f t="shared" si="2"/>
        <v>46.64</v>
      </c>
    </row>
    <row r="102" spans="1:9" hidden="1" x14ac:dyDescent="0.15">
      <c r="A102" s="5">
        <v>44</v>
      </c>
      <c r="B102" s="8"/>
      <c r="C102" s="220">
        <f t="shared" si="2"/>
        <v>336.02</v>
      </c>
      <c r="D102" s="220">
        <f t="shared" si="2"/>
        <v>292.29500000000002</v>
      </c>
      <c r="E102" s="220">
        <f t="shared" si="2"/>
        <v>231.78666666666666</v>
      </c>
      <c r="F102" s="220">
        <f t="shared" si="2"/>
        <v>174.81166666666667</v>
      </c>
      <c r="G102" s="220">
        <f t="shared" si="2"/>
        <v>110.06333333333333</v>
      </c>
      <c r="H102" s="220">
        <f t="shared" si="2"/>
        <v>74.023333333333326</v>
      </c>
      <c r="I102" s="220">
        <f t="shared" si="2"/>
        <v>49.82</v>
      </c>
    </row>
    <row r="103" spans="1:9" hidden="1" x14ac:dyDescent="0.15">
      <c r="A103" s="5">
        <v>45</v>
      </c>
      <c r="B103" s="8"/>
      <c r="C103" s="220">
        <f t="shared" si="2"/>
        <v>348.47500000000002</v>
      </c>
      <c r="D103" s="220">
        <f t="shared" si="2"/>
        <v>302.89499999999998</v>
      </c>
      <c r="E103" s="220">
        <f t="shared" si="2"/>
        <v>243.71166666666667</v>
      </c>
      <c r="F103" s="220">
        <f t="shared" si="2"/>
        <v>184.44</v>
      </c>
      <c r="G103" s="220">
        <f t="shared" si="2"/>
        <v>116.51166666666667</v>
      </c>
      <c r="H103" s="220">
        <f t="shared" si="2"/>
        <v>78.704999999999998</v>
      </c>
      <c r="I103" s="220">
        <f t="shared" si="2"/>
        <v>53.176666666666669</v>
      </c>
    </row>
    <row r="104" spans="1:9" hidden="1" x14ac:dyDescent="0.15">
      <c r="A104" s="5">
        <v>46</v>
      </c>
      <c r="B104" s="8"/>
      <c r="C104" s="220">
        <f t="shared" si="2"/>
        <v>360.75333333333333</v>
      </c>
      <c r="D104" s="220">
        <f t="shared" si="2"/>
        <v>313.76</v>
      </c>
      <c r="E104" s="220">
        <f t="shared" si="2"/>
        <v>256.60833333333335</v>
      </c>
      <c r="F104" s="220">
        <f t="shared" si="2"/>
        <v>194.68666666666667</v>
      </c>
      <c r="G104" s="220">
        <f t="shared" si="2"/>
        <v>123.66666666666667</v>
      </c>
      <c r="H104" s="220">
        <f t="shared" si="2"/>
        <v>83.74</v>
      </c>
      <c r="I104" s="220">
        <f t="shared" si="2"/>
        <v>56.886666666666663</v>
      </c>
    </row>
    <row r="105" spans="1:9" hidden="1" x14ac:dyDescent="0.15">
      <c r="A105" s="5">
        <v>47</v>
      </c>
      <c r="B105" s="8"/>
      <c r="C105" s="220">
        <f t="shared" si="2"/>
        <v>373.38499999999999</v>
      </c>
      <c r="D105" s="220">
        <f t="shared" si="2"/>
        <v>324.53666666666669</v>
      </c>
      <c r="E105" s="220">
        <f t="shared" si="2"/>
        <v>270.47666666666669</v>
      </c>
      <c r="F105" s="220">
        <f t="shared" si="2"/>
        <v>205.81666666666666</v>
      </c>
      <c r="G105" s="220">
        <f t="shared" si="2"/>
        <v>131.17500000000001</v>
      </c>
      <c r="H105" s="220">
        <f t="shared" si="2"/>
        <v>89.216666666666669</v>
      </c>
      <c r="I105" s="220">
        <f t="shared" si="2"/>
        <v>60.95</v>
      </c>
    </row>
    <row r="106" spans="1:9" hidden="1" x14ac:dyDescent="0.15">
      <c r="A106" s="5">
        <v>48</v>
      </c>
      <c r="B106" s="8"/>
      <c r="C106" s="220">
        <f t="shared" si="2"/>
        <v>386.63499999999999</v>
      </c>
      <c r="D106" s="220">
        <f t="shared" si="2"/>
        <v>336.02</v>
      </c>
      <c r="E106" s="220">
        <f t="shared" si="2"/>
        <v>285.49333333333334</v>
      </c>
      <c r="F106" s="220">
        <f t="shared" si="2"/>
        <v>217.91833333333332</v>
      </c>
      <c r="G106" s="220">
        <f t="shared" si="2"/>
        <v>139.38999999999999</v>
      </c>
      <c r="H106" s="220">
        <f t="shared" si="2"/>
        <v>95.223333333333329</v>
      </c>
      <c r="I106" s="220">
        <f t="shared" si="2"/>
        <v>65.36666666666666</v>
      </c>
    </row>
    <row r="107" spans="1:9" hidden="1" x14ac:dyDescent="0.15">
      <c r="A107" s="5">
        <v>49</v>
      </c>
      <c r="B107" s="8"/>
      <c r="C107" s="220">
        <f t="shared" si="2"/>
        <v>399.53166666666664</v>
      </c>
      <c r="D107" s="220">
        <f t="shared" si="2"/>
        <v>347.41500000000002</v>
      </c>
      <c r="E107" s="220">
        <f t="shared" si="2"/>
        <v>301.57</v>
      </c>
      <c r="F107" s="220">
        <f t="shared" si="2"/>
        <v>230.90333333333334</v>
      </c>
      <c r="G107" s="220">
        <f t="shared" si="2"/>
        <v>148.31166666666667</v>
      </c>
      <c r="H107" s="220">
        <f t="shared" si="2"/>
        <v>101.76</v>
      </c>
      <c r="I107" s="220">
        <f t="shared" si="2"/>
        <v>70.13666666666667</v>
      </c>
    </row>
    <row r="108" spans="1:9" hidden="1" x14ac:dyDescent="0.15">
      <c r="A108" s="5">
        <v>50</v>
      </c>
      <c r="B108" s="8"/>
      <c r="C108" s="220">
        <f t="shared" si="2"/>
        <v>412.51666666666665</v>
      </c>
      <c r="D108" s="220">
        <f t="shared" si="2"/>
        <v>358.89833333333331</v>
      </c>
      <c r="E108" s="220">
        <f t="shared" si="2"/>
        <v>320.12</v>
      </c>
      <c r="F108" s="220">
        <f t="shared" si="2"/>
        <v>245.92</v>
      </c>
      <c r="G108" s="220">
        <f t="shared" si="2"/>
        <v>158.73500000000001</v>
      </c>
      <c r="H108" s="220">
        <f t="shared" si="2"/>
        <v>109.26833333333333</v>
      </c>
      <c r="I108" s="220">
        <f t="shared" si="2"/>
        <v>75.701666666666668</v>
      </c>
    </row>
    <row r="109" spans="1:9" hidden="1" x14ac:dyDescent="0.15">
      <c r="A109" s="5">
        <v>51</v>
      </c>
      <c r="B109" s="8"/>
      <c r="C109" s="220">
        <f t="shared" ref="C109:I124" si="3">+C39*$M$2</f>
        <v>425.50166666666667</v>
      </c>
      <c r="D109" s="220">
        <f t="shared" si="3"/>
        <v>370.11666666666667</v>
      </c>
      <c r="E109" s="220">
        <f t="shared" si="3"/>
        <v>337.43333333333334</v>
      </c>
      <c r="F109" s="220">
        <f t="shared" si="3"/>
        <v>264.02833333333331</v>
      </c>
      <c r="G109" s="220">
        <f t="shared" si="3"/>
        <v>171.36666666666667</v>
      </c>
      <c r="H109" s="220">
        <f t="shared" si="3"/>
        <v>118.455</v>
      </c>
      <c r="I109" s="220">
        <f t="shared" si="3"/>
        <v>82.50333333333333</v>
      </c>
    </row>
    <row r="110" spans="1:9" hidden="1" x14ac:dyDescent="0.15">
      <c r="A110" s="5">
        <v>52</v>
      </c>
      <c r="B110" s="8"/>
      <c r="C110" s="220">
        <f t="shared" si="3"/>
        <v>438.57499999999999</v>
      </c>
      <c r="D110" s="220">
        <f t="shared" si="3"/>
        <v>381.51166666666666</v>
      </c>
      <c r="E110" s="220">
        <f t="shared" si="3"/>
        <v>347.85666666666668</v>
      </c>
      <c r="F110" s="220">
        <f t="shared" si="3"/>
        <v>283.46166666666664</v>
      </c>
      <c r="G110" s="220">
        <f t="shared" si="3"/>
        <v>184.79333333333332</v>
      </c>
      <c r="H110" s="220">
        <f t="shared" si="3"/>
        <v>128.34833333333333</v>
      </c>
      <c r="I110" s="220">
        <f t="shared" si="3"/>
        <v>89.834999999999994</v>
      </c>
    </row>
    <row r="111" spans="1:9" hidden="1" x14ac:dyDescent="0.15">
      <c r="A111" s="5">
        <v>53</v>
      </c>
      <c r="B111" s="8"/>
      <c r="C111" s="220">
        <f t="shared" si="3"/>
        <v>454.21</v>
      </c>
      <c r="D111" s="220">
        <f t="shared" si="3"/>
        <v>394.85</v>
      </c>
      <c r="E111" s="220">
        <f t="shared" si="3"/>
        <v>360.31166666666667</v>
      </c>
      <c r="F111" s="220">
        <f t="shared" si="3"/>
        <v>304.30833333333334</v>
      </c>
      <c r="G111" s="220">
        <f t="shared" si="3"/>
        <v>199.28</v>
      </c>
      <c r="H111" s="220">
        <f t="shared" si="3"/>
        <v>138.94833333333332</v>
      </c>
      <c r="I111" s="220">
        <f t="shared" si="3"/>
        <v>97.784999999999997</v>
      </c>
    </row>
    <row r="112" spans="1:9" hidden="1" x14ac:dyDescent="0.15">
      <c r="A112" s="5">
        <v>54</v>
      </c>
      <c r="B112" s="8"/>
      <c r="C112" s="220">
        <f t="shared" si="3"/>
        <v>469.75666666666666</v>
      </c>
      <c r="D112" s="220">
        <f t="shared" si="3"/>
        <v>408.45333333333332</v>
      </c>
      <c r="E112" s="220">
        <f t="shared" si="3"/>
        <v>372.50166666666667</v>
      </c>
      <c r="F112" s="220">
        <f t="shared" si="3"/>
        <v>326.83333333333331</v>
      </c>
      <c r="G112" s="220">
        <f t="shared" si="3"/>
        <v>214.91499999999999</v>
      </c>
      <c r="H112" s="220">
        <f t="shared" si="3"/>
        <v>150.255</v>
      </c>
      <c r="I112" s="220">
        <f t="shared" si="3"/>
        <v>106.265</v>
      </c>
    </row>
    <row r="113" spans="1:9" hidden="1" x14ac:dyDescent="0.15">
      <c r="A113" s="5">
        <v>55</v>
      </c>
      <c r="B113" s="8"/>
      <c r="C113" s="220">
        <f t="shared" si="3"/>
        <v>485.56833333333333</v>
      </c>
      <c r="D113" s="220">
        <f t="shared" si="3"/>
        <v>422.14499999999998</v>
      </c>
      <c r="E113" s="220">
        <f t="shared" si="3"/>
        <v>384.69166666666666</v>
      </c>
      <c r="F113" s="220">
        <f t="shared" si="3"/>
        <v>339.46499999999997</v>
      </c>
      <c r="G113" s="220">
        <f t="shared" si="3"/>
        <v>231.61</v>
      </c>
      <c r="H113" s="220">
        <f t="shared" si="3"/>
        <v>162.44499999999999</v>
      </c>
      <c r="I113" s="220">
        <f t="shared" si="3"/>
        <v>115.36333333333333</v>
      </c>
    </row>
    <row r="114" spans="1:9" hidden="1" x14ac:dyDescent="0.15">
      <c r="A114" s="5">
        <v>56</v>
      </c>
      <c r="B114" s="8"/>
      <c r="C114" s="220">
        <f t="shared" si="3"/>
        <v>501.02666666666664</v>
      </c>
      <c r="D114" s="220">
        <f t="shared" si="3"/>
        <v>435.48333333333335</v>
      </c>
      <c r="E114" s="220">
        <f t="shared" si="3"/>
        <v>396.88166666666666</v>
      </c>
      <c r="F114" s="220">
        <f t="shared" si="3"/>
        <v>351.125</v>
      </c>
      <c r="G114" s="220">
        <f t="shared" si="3"/>
        <v>245.125</v>
      </c>
      <c r="H114" s="220">
        <f t="shared" si="3"/>
        <v>175.60666666666665</v>
      </c>
      <c r="I114" s="220">
        <f t="shared" si="3"/>
        <v>125.08</v>
      </c>
    </row>
    <row r="115" spans="1:9" hidden="1" x14ac:dyDescent="0.15">
      <c r="A115" s="5">
        <v>57</v>
      </c>
      <c r="B115" s="8"/>
      <c r="C115" s="220">
        <f t="shared" si="3"/>
        <v>516.22</v>
      </c>
      <c r="D115" s="220">
        <f t="shared" si="3"/>
        <v>449.08666666666664</v>
      </c>
      <c r="E115" s="220">
        <f t="shared" si="3"/>
        <v>409.33666666666664</v>
      </c>
      <c r="F115" s="220">
        <f t="shared" si="3"/>
        <v>362.96166666666664</v>
      </c>
      <c r="G115" s="220">
        <f t="shared" si="3"/>
        <v>252.72166666666666</v>
      </c>
      <c r="H115" s="220">
        <f t="shared" si="3"/>
        <v>189.74</v>
      </c>
      <c r="I115" s="220">
        <f t="shared" si="3"/>
        <v>135.68</v>
      </c>
    </row>
    <row r="116" spans="1:9" hidden="1" x14ac:dyDescent="0.15">
      <c r="A116" s="5">
        <v>58</v>
      </c>
      <c r="B116" s="8"/>
      <c r="C116" s="220">
        <f t="shared" si="3"/>
        <v>534.15166666666664</v>
      </c>
      <c r="D116" s="220">
        <f t="shared" si="3"/>
        <v>464.36833333333334</v>
      </c>
      <c r="E116" s="220">
        <f t="shared" si="3"/>
        <v>422.23333333333335</v>
      </c>
      <c r="F116" s="220">
        <f t="shared" si="3"/>
        <v>378.50833333333333</v>
      </c>
      <c r="G116" s="220">
        <f t="shared" si="3"/>
        <v>262.79166666666669</v>
      </c>
      <c r="H116" s="220">
        <f t="shared" si="3"/>
        <v>204.845</v>
      </c>
      <c r="I116" s="220">
        <f t="shared" si="3"/>
        <v>146.89833333333334</v>
      </c>
    </row>
    <row r="117" spans="1:9" hidden="1" x14ac:dyDescent="0.15">
      <c r="A117" s="5">
        <v>59</v>
      </c>
      <c r="B117" s="8"/>
      <c r="C117" s="220">
        <f t="shared" si="3"/>
        <v>551.995</v>
      </c>
      <c r="D117" s="220">
        <f t="shared" si="3"/>
        <v>480.00333333333333</v>
      </c>
      <c r="E117" s="220">
        <f t="shared" si="3"/>
        <v>434.95333333333332</v>
      </c>
      <c r="F117" s="220">
        <f t="shared" si="3"/>
        <v>393.79</v>
      </c>
      <c r="G117" s="220">
        <f t="shared" si="3"/>
        <v>272.685</v>
      </c>
      <c r="H117" s="220">
        <f t="shared" si="3"/>
        <v>221.09833333333333</v>
      </c>
      <c r="I117" s="220">
        <f t="shared" si="3"/>
        <v>159</v>
      </c>
    </row>
    <row r="118" spans="1:9" hidden="1" x14ac:dyDescent="0.15">
      <c r="A118" s="5">
        <v>60</v>
      </c>
      <c r="B118" s="8"/>
      <c r="C118" s="220">
        <f t="shared" si="3"/>
        <v>569.75</v>
      </c>
      <c r="D118" s="220">
        <f t="shared" si="3"/>
        <v>495.37333333333333</v>
      </c>
      <c r="E118" s="220">
        <f t="shared" si="3"/>
        <v>448.02666666666664</v>
      </c>
      <c r="F118" s="220">
        <f t="shared" si="3"/>
        <v>409.24833333333333</v>
      </c>
      <c r="G118" s="220">
        <f t="shared" si="3"/>
        <v>282.755</v>
      </c>
      <c r="H118" s="220">
        <f t="shared" si="3"/>
        <v>238.67666666666668</v>
      </c>
      <c r="I118" s="220">
        <f t="shared" si="3"/>
        <v>172.16166666666666</v>
      </c>
    </row>
    <row r="119" spans="1:9" hidden="1" x14ac:dyDescent="0.15">
      <c r="A119" s="5">
        <v>61</v>
      </c>
      <c r="B119" s="8"/>
      <c r="C119" s="220">
        <f t="shared" si="3"/>
        <v>591.745</v>
      </c>
      <c r="D119" s="220">
        <f t="shared" si="3"/>
        <v>514.36500000000001</v>
      </c>
      <c r="E119" s="220">
        <f t="shared" si="3"/>
        <v>467.28333333333336</v>
      </c>
      <c r="F119" s="220">
        <f t="shared" si="3"/>
        <v>424.44166666666666</v>
      </c>
      <c r="G119" s="220">
        <f t="shared" si="3"/>
        <v>293.26666666666665</v>
      </c>
      <c r="H119" s="220">
        <f t="shared" si="3"/>
        <v>257.49166666666667</v>
      </c>
      <c r="I119" s="220">
        <f t="shared" si="3"/>
        <v>186.11833333333334</v>
      </c>
    </row>
    <row r="120" spans="1:9" hidden="1" x14ac:dyDescent="0.15">
      <c r="A120" s="5">
        <v>62</v>
      </c>
      <c r="B120" s="8"/>
      <c r="C120" s="220">
        <f t="shared" si="3"/>
        <v>618.245</v>
      </c>
      <c r="D120" s="220">
        <f t="shared" si="3"/>
        <v>537.50833333333333</v>
      </c>
      <c r="E120" s="220">
        <f t="shared" si="3"/>
        <v>490.16166666666669</v>
      </c>
      <c r="F120" s="220">
        <f t="shared" si="3"/>
        <v>443.61</v>
      </c>
      <c r="G120" s="220">
        <f t="shared" si="3"/>
        <v>306.60500000000002</v>
      </c>
      <c r="H120" s="220">
        <f t="shared" si="3"/>
        <v>277.89666666666665</v>
      </c>
      <c r="I120" s="220">
        <f t="shared" si="3"/>
        <v>201.31166666666667</v>
      </c>
    </row>
    <row r="121" spans="1:9" hidden="1" x14ac:dyDescent="0.15">
      <c r="A121" s="5">
        <v>63</v>
      </c>
      <c r="B121" s="8"/>
      <c r="C121" s="220">
        <f t="shared" si="3"/>
        <v>650.04499999999996</v>
      </c>
      <c r="D121" s="220">
        <f t="shared" si="3"/>
        <v>565.15666666666664</v>
      </c>
      <c r="E121" s="220">
        <f t="shared" si="3"/>
        <v>515.60166666666669</v>
      </c>
      <c r="F121" s="220">
        <f t="shared" si="3"/>
        <v>466.4</v>
      </c>
      <c r="G121" s="220">
        <f t="shared" si="3"/>
        <v>322.59333333333331</v>
      </c>
      <c r="H121" s="220">
        <f t="shared" si="3"/>
        <v>299.71499999999997</v>
      </c>
      <c r="I121" s="220">
        <f t="shared" si="3"/>
        <v>217.565</v>
      </c>
    </row>
    <row r="122" spans="1:9" hidden="1" x14ac:dyDescent="0.15">
      <c r="A122" s="5">
        <v>64</v>
      </c>
      <c r="B122" s="8"/>
      <c r="C122" s="220">
        <f t="shared" si="3"/>
        <v>687.49833333333333</v>
      </c>
      <c r="D122" s="220">
        <f t="shared" si="3"/>
        <v>597.92833333333328</v>
      </c>
      <c r="E122" s="220">
        <f t="shared" si="3"/>
        <v>545.01666666666665</v>
      </c>
      <c r="F122" s="220">
        <f t="shared" si="3"/>
        <v>493.25333333333333</v>
      </c>
      <c r="G122" s="220">
        <f t="shared" si="3"/>
        <v>358.19166666666666</v>
      </c>
      <c r="H122" s="220">
        <f t="shared" si="3"/>
        <v>323.38833333333332</v>
      </c>
      <c r="I122" s="220">
        <f t="shared" si="3"/>
        <v>234.96666666666667</v>
      </c>
    </row>
    <row r="123" spans="1:9" hidden="1" x14ac:dyDescent="0.15">
      <c r="A123" s="5">
        <v>65</v>
      </c>
      <c r="B123" s="8"/>
      <c r="C123" s="220">
        <f t="shared" si="3"/>
        <v>732.54833333333329</v>
      </c>
      <c r="D123" s="220">
        <f t="shared" si="3"/>
        <v>636.79499999999996</v>
      </c>
      <c r="E123" s="220">
        <f t="shared" si="3"/>
        <v>580.61500000000001</v>
      </c>
      <c r="F123" s="220">
        <f t="shared" si="3"/>
        <v>530.17666666666662</v>
      </c>
      <c r="G123" s="220">
        <f t="shared" si="3"/>
        <v>383.45499999999998</v>
      </c>
      <c r="H123" s="220">
        <f t="shared" si="3"/>
        <v>348.91666666666669</v>
      </c>
      <c r="I123" s="220">
        <f t="shared" si="3"/>
        <v>253.87</v>
      </c>
    </row>
    <row r="124" spans="1:9" hidden="1" x14ac:dyDescent="0.15">
      <c r="A124" s="5">
        <v>66</v>
      </c>
      <c r="B124" s="8"/>
      <c r="C124" s="220">
        <f t="shared" si="3"/>
        <v>785.10666666666668</v>
      </c>
      <c r="D124" s="220">
        <f t="shared" si="3"/>
        <v>682.72833333333335</v>
      </c>
      <c r="E124" s="220">
        <f t="shared" si="3"/>
        <v>622.57333333333338</v>
      </c>
      <c r="F124" s="220">
        <f t="shared" si="3"/>
        <v>572.57666666666671</v>
      </c>
      <c r="G124" s="220">
        <f t="shared" si="3"/>
        <v>413.04666666666668</v>
      </c>
      <c r="H124" s="220">
        <f t="shared" si="3"/>
        <v>376.38833333333332</v>
      </c>
      <c r="I124" s="220">
        <f t="shared" si="3"/>
        <v>274.18666666666667</v>
      </c>
    </row>
    <row r="125" spans="1:9" hidden="1" x14ac:dyDescent="0.15">
      <c r="A125" s="5">
        <v>67</v>
      </c>
      <c r="B125" s="8"/>
      <c r="C125" s="220">
        <f t="shared" ref="C125:I140" si="4">+C55*$M$2</f>
        <v>847.82333333333338</v>
      </c>
      <c r="D125" s="220">
        <f t="shared" si="4"/>
        <v>737.31833333333338</v>
      </c>
      <c r="E125" s="220">
        <f t="shared" si="4"/>
        <v>672.39333333333332</v>
      </c>
      <c r="F125" s="220">
        <f t="shared" si="4"/>
        <v>618.77499999999998</v>
      </c>
      <c r="G125" s="220">
        <f t="shared" si="4"/>
        <v>446.08333333333331</v>
      </c>
      <c r="H125" s="220">
        <f t="shared" si="4"/>
        <v>406.06833333333333</v>
      </c>
      <c r="I125" s="220">
        <f t="shared" si="4"/>
        <v>296.09333333333331</v>
      </c>
    </row>
    <row r="126" spans="1:9" hidden="1" x14ac:dyDescent="0.15">
      <c r="A126" s="5">
        <v>68</v>
      </c>
      <c r="B126" s="8"/>
      <c r="C126" s="220">
        <f t="shared" si="4"/>
        <v>919.99166666666667</v>
      </c>
      <c r="D126" s="220">
        <f t="shared" si="4"/>
        <v>799.77</v>
      </c>
      <c r="E126" s="220">
        <f t="shared" si="4"/>
        <v>729.45666666666671</v>
      </c>
      <c r="F126" s="220">
        <f t="shared" si="4"/>
        <v>670.89166666666665</v>
      </c>
      <c r="G126" s="220">
        <f t="shared" si="4"/>
        <v>483.71333333333331</v>
      </c>
      <c r="H126" s="220">
        <f t="shared" si="4"/>
        <v>438.04500000000002</v>
      </c>
      <c r="I126" s="220">
        <f t="shared" si="4"/>
        <v>319.58999999999997</v>
      </c>
    </row>
    <row r="127" spans="1:9" hidden="1" x14ac:dyDescent="0.15">
      <c r="A127" s="5">
        <v>69</v>
      </c>
      <c r="B127" s="8"/>
      <c r="C127" s="220">
        <f t="shared" si="4"/>
        <v>1003.82</v>
      </c>
      <c r="D127" s="220">
        <f t="shared" si="4"/>
        <v>872.91</v>
      </c>
      <c r="E127" s="220">
        <f t="shared" si="4"/>
        <v>795.88333333333333</v>
      </c>
      <c r="F127" s="220">
        <f t="shared" si="4"/>
        <v>732.63666666666666</v>
      </c>
      <c r="G127" s="220">
        <f t="shared" si="4"/>
        <v>503.23500000000001</v>
      </c>
      <c r="H127" s="220">
        <f t="shared" si="4"/>
        <v>472.58333333333331</v>
      </c>
      <c r="I127" s="220">
        <f t="shared" si="4"/>
        <v>344.94166666666666</v>
      </c>
    </row>
    <row r="128" spans="1:9" hidden="1" x14ac:dyDescent="0.15">
      <c r="A128" s="5">
        <v>70</v>
      </c>
      <c r="B128" s="8"/>
      <c r="C128" s="220">
        <f t="shared" si="4"/>
        <v>1100.9866666666667</v>
      </c>
      <c r="D128" s="220">
        <f t="shared" si="4"/>
        <v>957.44500000000005</v>
      </c>
      <c r="E128" s="220">
        <f t="shared" si="4"/>
        <v>865.40166666666664</v>
      </c>
      <c r="F128" s="220">
        <f t="shared" si="4"/>
        <v>815.31666666666672</v>
      </c>
      <c r="G128" s="220">
        <f t="shared" si="4"/>
        <v>556.41166666666663</v>
      </c>
      <c r="H128" s="220">
        <f t="shared" si="4"/>
        <v>509.68333333333334</v>
      </c>
      <c r="I128" s="220">
        <f t="shared" si="4"/>
        <v>372.06</v>
      </c>
    </row>
    <row r="129" spans="1:9" hidden="1" x14ac:dyDescent="0.15">
      <c r="A129" s="5">
        <v>71</v>
      </c>
      <c r="B129" s="8"/>
      <c r="C129" s="220">
        <f t="shared" si="4"/>
        <v>1212.6400000000001</v>
      </c>
      <c r="D129" s="220">
        <f t="shared" si="4"/>
        <v>1054.5233333333333</v>
      </c>
      <c r="E129" s="220">
        <f t="shared" si="4"/>
        <v>961.33166666666671</v>
      </c>
      <c r="F129" s="220">
        <f t="shared" si="4"/>
        <v>897.82</v>
      </c>
      <c r="G129" s="220">
        <f t="shared" si="4"/>
        <v>612.94500000000005</v>
      </c>
      <c r="H129" s="220">
        <f t="shared" si="4"/>
        <v>549.61</v>
      </c>
      <c r="I129" s="220">
        <f t="shared" si="4"/>
        <v>401.03333333333336</v>
      </c>
    </row>
    <row r="130" spans="1:9" hidden="1" x14ac:dyDescent="0.15">
      <c r="A130" s="5">
        <v>72</v>
      </c>
      <c r="B130" s="8"/>
      <c r="C130" s="220">
        <f t="shared" si="4"/>
        <v>1341.3416666666667</v>
      </c>
      <c r="D130" s="220">
        <f t="shared" si="4"/>
        <v>1166.3533333333332</v>
      </c>
      <c r="E130" s="220">
        <f t="shared" si="4"/>
        <v>1063.71</v>
      </c>
      <c r="F130" s="220">
        <f t="shared" si="4"/>
        <v>993.66166666666663</v>
      </c>
      <c r="G130" s="220">
        <f t="shared" si="4"/>
        <v>678.4</v>
      </c>
      <c r="H130" s="220">
        <f t="shared" si="4"/>
        <v>592.36333333333334</v>
      </c>
      <c r="I130" s="220">
        <f t="shared" si="4"/>
        <v>431.95</v>
      </c>
    </row>
    <row r="131" spans="1:9" hidden="1" x14ac:dyDescent="0.15">
      <c r="A131" s="5">
        <v>73</v>
      </c>
      <c r="B131" s="8"/>
      <c r="C131" s="220">
        <f t="shared" si="4"/>
        <v>1489.9183333333333</v>
      </c>
      <c r="D131" s="220">
        <f t="shared" si="4"/>
        <v>1295.4083333333333</v>
      </c>
      <c r="E131" s="220">
        <f t="shared" si="4"/>
        <v>1181.0166666666667</v>
      </c>
      <c r="F131" s="220">
        <f t="shared" si="4"/>
        <v>1103.1066666666666</v>
      </c>
      <c r="G131" s="220">
        <f t="shared" si="4"/>
        <v>752.86500000000001</v>
      </c>
      <c r="H131" s="220">
        <f t="shared" si="4"/>
        <v>638.20833333333337</v>
      </c>
      <c r="I131" s="220">
        <f t="shared" si="4"/>
        <v>464.89833333333331</v>
      </c>
    </row>
    <row r="132" spans="1:9" hidden="1" x14ac:dyDescent="0.15">
      <c r="A132" s="5">
        <v>74</v>
      </c>
      <c r="B132" s="8"/>
      <c r="C132" s="220">
        <f t="shared" si="4"/>
        <v>1661.02</v>
      </c>
      <c r="D132" s="220">
        <f t="shared" si="4"/>
        <v>1444.1616666666666</v>
      </c>
      <c r="E132" s="220">
        <f t="shared" si="4"/>
        <v>1316.7850000000001</v>
      </c>
      <c r="F132" s="220">
        <f t="shared" si="4"/>
        <v>1230.0416666666667</v>
      </c>
      <c r="G132" s="220">
        <f t="shared" si="4"/>
        <v>839.69666666666672</v>
      </c>
      <c r="H132" s="220">
        <f t="shared" si="4"/>
        <v>687.05666666666662</v>
      </c>
      <c r="I132" s="220">
        <f t="shared" si="4"/>
        <v>499.61333333333334</v>
      </c>
    </row>
    <row r="133" spans="1:9" hidden="1" x14ac:dyDescent="0.15">
      <c r="A133" s="5">
        <v>75</v>
      </c>
      <c r="B133" s="8"/>
      <c r="C133" s="220">
        <f t="shared" si="4"/>
        <v>1857.12</v>
      </c>
      <c r="D133" s="220">
        <f t="shared" si="4"/>
        <v>1614.9983333333332</v>
      </c>
      <c r="E133" s="220">
        <f t="shared" si="4"/>
        <v>1466.51</v>
      </c>
      <c r="F133" s="220">
        <f t="shared" si="4"/>
        <v>1384.0066666666667</v>
      </c>
      <c r="G133" s="220">
        <f t="shared" si="4"/>
        <v>942.1633333333333</v>
      </c>
      <c r="H133" s="220">
        <f t="shared" si="4"/>
        <v>738.82</v>
      </c>
      <c r="I133" s="220">
        <f t="shared" si="4"/>
        <v>536.09500000000003</v>
      </c>
    </row>
    <row r="134" spans="1:9" hidden="1" x14ac:dyDescent="0.15">
      <c r="A134" s="5">
        <v>76</v>
      </c>
      <c r="B134" s="8"/>
      <c r="C134" s="220">
        <f t="shared" si="4"/>
        <v>2082.8116666666665</v>
      </c>
      <c r="D134" s="220">
        <f t="shared" si="4"/>
        <v>1811.01</v>
      </c>
      <c r="E134" s="220">
        <f t="shared" si="4"/>
        <v>1649.9783333333332</v>
      </c>
      <c r="F134" s="220">
        <f t="shared" si="4"/>
        <v>1551.84</v>
      </c>
      <c r="G134" s="220">
        <f t="shared" si="4"/>
        <v>1056.4666666666667</v>
      </c>
      <c r="H134" s="220">
        <f t="shared" si="4"/>
        <v>793.49833333333333</v>
      </c>
      <c r="I134" s="220">
        <f t="shared" si="4"/>
        <v>574.07833333333338</v>
      </c>
    </row>
    <row r="135" spans="1:9" hidden="1" x14ac:dyDescent="0.15">
      <c r="A135" s="5">
        <v>77</v>
      </c>
      <c r="B135" s="8"/>
      <c r="C135" s="220">
        <f t="shared" si="4"/>
        <v>2338.89</v>
      </c>
      <c r="D135" s="220">
        <f t="shared" si="4"/>
        <v>2034.0516666666667</v>
      </c>
      <c r="E135" s="220">
        <f t="shared" si="4"/>
        <v>1854.47</v>
      </c>
      <c r="F135" s="220">
        <f t="shared" si="4"/>
        <v>1730.1849999999999</v>
      </c>
      <c r="G135" s="220">
        <f t="shared" si="4"/>
        <v>1186.67</v>
      </c>
      <c r="H135" s="220">
        <f t="shared" si="4"/>
        <v>850.73833333333334</v>
      </c>
      <c r="I135" s="220">
        <f t="shared" si="4"/>
        <v>613.21</v>
      </c>
    </row>
    <row r="136" spans="1:9" hidden="1" x14ac:dyDescent="0.15">
      <c r="A136" s="5">
        <v>78</v>
      </c>
      <c r="B136" s="8"/>
      <c r="C136" s="220">
        <f t="shared" si="4"/>
        <v>2628.1816666666668</v>
      </c>
      <c r="D136" s="220">
        <f t="shared" si="4"/>
        <v>2285.36</v>
      </c>
      <c r="E136" s="220">
        <f t="shared" si="4"/>
        <v>2083.6066666666666</v>
      </c>
      <c r="F136" s="220">
        <f t="shared" si="4"/>
        <v>1855.8833333333334</v>
      </c>
      <c r="G136" s="220">
        <f t="shared" si="4"/>
        <v>1277.83</v>
      </c>
      <c r="H136" s="220">
        <f t="shared" si="4"/>
        <v>910.09833333333336</v>
      </c>
      <c r="I136" s="220">
        <f t="shared" si="4"/>
        <v>653.04833333333329</v>
      </c>
    </row>
    <row r="137" spans="1:9" hidden="1" x14ac:dyDescent="0.15">
      <c r="A137" s="5">
        <v>79</v>
      </c>
      <c r="B137" s="8"/>
      <c r="C137" s="220">
        <f t="shared" si="4"/>
        <v>2952.895</v>
      </c>
      <c r="D137" s="220">
        <f t="shared" si="4"/>
        <v>2567.585</v>
      </c>
      <c r="E137" s="220">
        <f t="shared" si="4"/>
        <v>2341.1866666666665</v>
      </c>
      <c r="F137" s="220">
        <f t="shared" si="4"/>
        <v>1987.9416666666666</v>
      </c>
      <c r="G137" s="220">
        <f t="shared" si="4"/>
        <v>1367.7533333333333</v>
      </c>
      <c r="H137" s="220">
        <f t="shared" si="4"/>
        <v>971.13666666666666</v>
      </c>
      <c r="I137" s="220">
        <f t="shared" si="4"/>
        <v>692.5333333333333</v>
      </c>
    </row>
    <row r="138" spans="1:9" hidden="1" x14ac:dyDescent="0.15">
      <c r="A138" s="5">
        <v>80</v>
      </c>
      <c r="B138" s="8" t="s">
        <v>3</v>
      </c>
      <c r="C138" s="220">
        <f t="shared" si="4"/>
        <v>3318.6833333333334</v>
      </c>
      <c r="D138" s="220">
        <f t="shared" si="4"/>
        <v>2905.7249999999999</v>
      </c>
      <c r="E138" s="220">
        <f t="shared" si="4"/>
        <v>2586.5766666666668</v>
      </c>
      <c r="F138" s="220">
        <f t="shared" si="4"/>
        <v>2125.7416666666668</v>
      </c>
      <c r="G138" s="220">
        <f t="shared" si="4"/>
        <v>1460.5033333333333</v>
      </c>
      <c r="H138" s="220">
        <f t="shared" si="4"/>
        <v>1032.8816666666667</v>
      </c>
      <c r="I138" s="220">
        <f t="shared" si="4"/>
        <v>730.95833333333337</v>
      </c>
    </row>
    <row r="139" spans="1:9" hidden="1" x14ac:dyDescent="0.15">
      <c r="A139" s="5">
        <v>1</v>
      </c>
      <c r="B139" s="8" t="s">
        <v>4</v>
      </c>
      <c r="C139" s="220">
        <f t="shared" si="4"/>
        <v>127.37666666666667</v>
      </c>
      <c r="D139" s="220">
        <f t="shared" si="4"/>
        <v>110.68166666666667</v>
      </c>
      <c r="E139" s="220">
        <f t="shared" si="4"/>
        <v>80.206666666666663</v>
      </c>
      <c r="F139" s="220">
        <f t="shared" si="4"/>
        <v>54.943333333333335</v>
      </c>
      <c r="G139" s="220">
        <f t="shared" si="4"/>
        <v>30.033333333333335</v>
      </c>
      <c r="H139" s="220">
        <f t="shared" si="4"/>
        <v>17.754999999999999</v>
      </c>
      <c r="I139" s="220">
        <f t="shared" si="4"/>
        <v>10.158333333333333</v>
      </c>
    </row>
    <row r="140" spans="1:9" hidden="1" x14ac:dyDescent="0.15">
      <c r="A140" s="5">
        <v>2</v>
      </c>
      <c r="B140" s="8" t="s">
        <v>1</v>
      </c>
      <c r="C140" s="220">
        <f t="shared" si="4"/>
        <v>150.52000000000001</v>
      </c>
      <c r="D140" s="220">
        <f t="shared" si="4"/>
        <v>130.73333333333332</v>
      </c>
      <c r="E140" s="220">
        <f t="shared" si="4"/>
        <v>94.781666666666666</v>
      </c>
      <c r="F140" s="220">
        <f t="shared" si="4"/>
        <v>64.924999999999997</v>
      </c>
      <c r="G140" s="220">
        <f t="shared" si="4"/>
        <v>35.421666666666667</v>
      </c>
      <c r="H140" s="220">
        <f t="shared" si="4"/>
        <v>20.934999999999999</v>
      </c>
      <c r="I140" s="220">
        <f t="shared" si="4"/>
        <v>12.013333333333334</v>
      </c>
    </row>
    <row r="141" spans="1:9" hidden="1" x14ac:dyDescent="0.15">
      <c r="A141" s="5">
        <v>3</v>
      </c>
      <c r="B141" s="8" t="s">
        <v>5</v>
      </c>
      <c r="C141" s="220">
        <f t="shared" ref="C141:I141" si="5">+C71*$M$2</f>
        <v>208.37833333333333</v>
      </c>
      <c r="D141" s="220">
        <f t="shared" si="5"/>
        <v>181.08333333333334</v>
      </c>
      <c r="E141" s="220">
        <f t="shared" si="5"/>
        <v>131.17500000000001</v>
      </c>
      <c r="F141" s="220">
        <f t="shared" si="5"/>
        <v>89.923333333333332</v>
      </c>
      <c r="G141" s="220">
        <f t="shared" si="5"/>
        <v>49.11333333333333</v>
      </c>
      <c r="H141" s="220">
        <f t="shared" si="5"/>
        <v>28.973333333333333</v>
      </c>
      <c r="I141" s="220">
        <f t="shared" si="5"/>
        <v>16.695</v>
      </c>
    </row>
    <row r="142" spans="1:9" ht="14" hidden="1" thickBot="1" x14ac:dyDescent="0.2">
      <c r="H142" s="14"/>
    </row>
    <row r="143" spans="1:9" ht="18" hidden="1" x14ac:dyDescent="0.2">
      <c r="A143" s="459" t="s">
        <v>33</v>
      </c>
      <c r="B143" s="460"/>
      <c r="C143" s="460"/>
      <c r="D143" s="460"/>
      <c r="E143" s="460"/>
      <c r="F143" s="460"/>
      <c r="G143" s="460"/>
    </row>
    <row r="144" spans="1:9" ht="18" hidden="1" x14ac:dyDescent="0.2">
      <c r="A144" s="455" t="s">
        <v>12</v>
      </c>
      <c r="B144" s="456"/>
      <c r="C144" s="456"/>
      <c r="D144" s="456"/>
      <c r="E144" s="456"/>
      <c r="F144" s="456"/>
      <c r="G144" s="456"/>
    </row>
    <row r="145" spans="1:16" hidden="1" x14ac:dyDescent="0.15">
      <c r="A145" s="457" t="s">
        <v>0</v>
      </c>
      <c r="B145" s="458"/>
      <c r="C145" s="458"/>
      <c r="D145" s="458"/>
      <c r="E145" s="458"/>
      <c r="F145" s="458"/>
      <c r="G145" s="458"/>
    </row>
    <row r="146" spans="1:16" hidden="1" x14ac:dyDescent="0.15">
      <c r="A146" s="5" t="s">
        <v>2</v>
      </c>
      <c r="B146" s="6" t="s">
        <v>2</v>
      </c>
      <c r="C146" s="253" t="s">
        <v>42</v>
      </c>
      <c r="D146" s="253" t="s">
        <v>43</v>
      </c>
      <c r="E146" s="253" t="s">
        <v>44</v>
      </c>
      <c r="F146" s="253" t="s">
        <v>45</v>
      </c>
      <c r="G146" s="253" t="s">
        <v>46</v>
      </c>
    </row>
    <row r="147" spans="1:16" ht="14" hidden="1" x14ac:dyDescent="0.15">
      <c r="A147" s="5">
        <v>18</v>
      </c>
      <c r="B147" s="8"/>
      <c r="C147" s="222">
        <v>2583</v>
      </c>
      <c r="D147" s="222">
        <v>2530</v>
      </c>
      <c r="E147" s="222">
        <v>2390</v>
      </c>
      <c r="F147" s="222">
        <v>2180</v>
      </c>
      <c r="G147" s="222">
        <v>1687</v>
      </c>
      <c r="K147" s="4"/>
      <c r="L147" s="4"/>
      <c r="M147" s="4"/>
      <c r="N147" s="4"/>
      <c r="O147" s="4"/>
      <c r="P147" s="4"/>
    </row>
    <row r="148" spans="1:16" ht="14" hidden="1" x14ac:dyDescent="0.15">
      <c r="A148" s="5">
        <v>19</v>
      </c>
      <c r="B148" s="8"/>
      <c r="C148" s="222">
        <v>2631</v>
      </c>
      <c r="D148" s="222">
        <v>2579</v>
      </c>
      <c r="E148" s="222">
        <v>2432</v>
      </c>
      <c r="F148" s="222">
        <v>2219</v>
      </c>
      <c r="G148" s="222">
        <v>1721</v>
      </c>
      <c r="K148" s="4"/>
      <c r="L148" s="4"/>
      <c r="M148" s="4"/>
      <c r="N148" s="4"/>
      <c r="O148" s="4"/>
      <c r="P148" s="4"/>
    </row>
    <row r="149" spans="1:16" ht="14" hidden="1" x14ac:dyDescent="0.15">
      <c r="A149" s="5">
        <v>20</v>
      </c>
      <c r="B149" s="8"/>
      <c r="C149" s="222">
        <v>2675</v>
      </c>
      <c r="D149" s="222">
        <v>2616</v>
      </c>
      <c r="E149" s="222">
        <v>2471</v>
      </c>
      <c r="F149" s="222">
        <v>2251</v>
      </c>
      <c r="G149" s="222">
        <v>1754</v>
      </c>
      <c r="K149" s="4"/>
      <c r="L149" s="4"/>
      <c r="M149" s="4"/>
      <c r="N149" s="4"/>
      <c r="O149" s="4"/>
      <c r="P149" s="4"/>
    </row>
    <row r="150" spans="1:16" ht="14" hidden="1" x14ac:dyDescent="0.15">
      <c r="A150" s="5">
        <v>21</v>
      </c>
      <c r="B150" s="8"/>
      <c r="C150" s="222">
        <v>2720</v>
      </c>
      <c r="D150" s="222">
        <v>2665</v>
      </c>
      <c r="E150" s="222">
        <v>2510</v>
      </c>
      <c r="F150" s="222">
        <v>2288</v>
      </c>
      <c r="G150" s="222">
        <v>1792</v>
      </c>
      <c r="K150" s="4"/>
      <c r="L150" s="4"/>
      <c r="M150" s="4"/>
      <c r="N150" s="4"/>
      <c r="O150" s="4"/>
      <c r="P150" s="4"/>
    </row>
    <row r="151" spans="1:16" ht="14" hidden="1" x14ac:dyDescent="0.15">
      <c r="A151" s="5">
        <v>22</v>
      </c>
      <c r="B151" s="8"/>
      <c r="C151" s="222">
        <v>2762</v>
      </c>
      <c r="D151" s="222">
        <v>2716</v>
      </c>
      <c r="E151" s="222">
        <v>2553</v>
      </c>
      <c r="F151" s="222">
        <v>2332</v>
      </c>
      <c r="G151" s="222">
        <v>1832</v>
      </c>
      <c r="K151" s="4"/>
      <c r="L151" s="4"/>
      <c r="M151" s="4"/>
      <c r="N151" s="4"/>
      <c r="O151" s="4"/>
      <c r="P151" s="4"/>
    </row>
    <row r="152" spans="1:16" ht="14" hidden="1" x14ac:dyDescent="0.15">
      <c r="A152" s="5">
        <v>23</v>
      </c>
      <c r="B152" s="8"/>
      <c r="C152" s="222">
        <v>2814</v>
      </c>
      <c r="D152" s="222">
        <v>2756</v>
      </c>
      <c r="E152" s="222">
        <v>2598</v>
      </c>
      <c r="F152" s="222">
        <v>2366</v>
      </c>
      <c r="G152" s="222">
        <v>1869</v>
      </c>
      <c r="K152" s="4"/>
      <c r="L152" s="4"/>
      <c r="M152" s="4"/>
      <c r="N152" s="4"/>
      <c r="O152" s="4"/>
      <c r="P152" s="4"/>
    </row>
    <row r="153" spans="1:16" ht="14" hidden="1" x14ac:dyDescent="0.15">
      <c r="A153" s="5">
        <v>24</v>
      </c>
      <c r="B153" s="8"/>
      <c r="C153" s="222">
        <v>2861</v>
      </c>
      <c r="D153" s="222">
        <v>2802</v>
      </c>
      <c r="E153" s="222">
        <v>2642</v>
      </c>
      <c r="F153" s="222">
        <v>2408</v>
      </c>
      <c r="G153" s="222">
        <v>1906</v>
      </c>
      <c r="K153" s="4"/>
      <c r="L153" s="4"/>
      <c r="M153" s="4"/>
      <c r="N153" s="4"/>
      <c r="O153" s="4"/>
      <c r="P153" s="4"/>
    </row>
    <row r="154" spans="1:16" ht="14" hidden="1" x14ac:dyDescent="0.15">
      <c r="A154" s="5">
        <v>25</v>
      </c>
      <c r="B154" s="8"/>
      <c r="C154" s="222">
        <v>2904</v>
      </c>
      <c r="D154" s="222">
        <v>2846</v>
      </c>
      <c r="E154" s="222">
        <v>2677</v>
      </c>
      <c r="F154" s="222">
        <v>2450</v>
      </c>
      <c r="G154" s="222">
        <v>1951</v>
      </c>
      <c r="K154" s="4"/>
      <c r="L154" s="4"/>
      <c r="M154" s="4"/>
      <c r="N154" s="4"/>
      <c r="O154" s="4"/>
      <c r="P154" s="4"/>
    </row>
    <row r="155" spans="1:16" ht="14" hidden="1" x14ac:dyDescent="0.15">
      <c r="A155" s="5">
        <v>26</v>
      </c>
      <c r="B155" s="8"/>
      <c r="C155" s="222">
        <v>2951</v>
      </c>
      <c r="D155" s="222">
        <v>2893</v>
      </c>
      <c r="E155" s="222">
        <v>2725</v>
      </c>
      <c r="F155" s="222">
        <v>2484</v>
      </c>
      <c r="G155" s="222">
        <v>1984</v>
      </c>
      <c r="K155" s="4"/>
      <c r="L155" s="4"/>
      <c r="M155" s="4"/>
      <c r="N155" s="4"/>
      <c r="O155" s="4"/>
      <c r="P155" s="4"/>
    </row>
    <row r="156" spans="1:16" ht="14" hidden="1" x14ac:dyDescent="0.15">
      <c r="A156" s="5">
        <v>27</v>
      </c>
      <c r="B156" s="8"/>
      <c r="C156" s="222">
        <v>2993</v>
      </c>
      <c r="D156" s="222">
        <v>2935</v>
      </c>
      <c r="E156" s="222">
        <v>2762</v>
      </c>
      <c r="F156" s="222">
        <v>2524</v>
      </c>
      <c r="G156" s="222">
        <v>2023</v>
      </c>
      <c r="K156" s="4"/>
      <c r="L156" s="4"/>
      <c r="M156" s="4"/>
      <c r="N156" s="4"/>
      <c r="O156" s="4"/>
      <c r="P156" s="4"/>
    </row>
    <row r="157" spans="1:16" ht="14" hidden="1" x14ac:dyDescent="0.15">
      <c r="A157" s="5">
        <v>28</v>
      </c>
      <c r="B157" s="8"/>
      <c r="C157" s="222">
        <v>3049</v>
      </c>
      <c r="D157" s="222">
        <v>2990</v>
      </c>
      <c r="E157" s="222">
        <v>2817</v>
      </c>
      <c r="F157" s="222">
        <v>2569</v>
      </c>
      <c r="G157" s="222">
        <v>2072</v>
      </c>
      <c r="K157" s="4"/>
      <c r="L157" s="4"/>
      <c r="M157" s="4"/>
      <c r="N157" s="4"/>
      <c r="O157" s="4"/>
      <c r="P157" s="4"/>
    </row>
    <row r="158" spans="1:16" ht="14" hidden="1" x14ac:dyDescent="0.15">
      <c r="A158" s="5">
        <v>29</v>
      </c>
      <c r="B158" s="8"/>
      <c r="C158" s="222">
        <v>3104</v>
      </c>
      <c r="D158" s="222">
        <v>3042</v>
      </c>
      <c r="E158" s="222">
        <v>2867</v>
      </c>
      <c r="F158" s="222">
        <v>2612</v>
      </c>
      <c r="G158" s="222">
        <v>2125</v>
      </c>
      <c r="K158" s="4"/>
      <c r="L158" s="4"/>
      <c r="M158" s="4"/>
      <c r="N158" s="4"/>
      <c r="O158" s="4"/>
      <c r="P158" s="4"/>
    </row>
    <row r="159" spans="1:16" ht="14" hidden="1" x14ac:dyDescent="0.15">
      <c r="A159" s="5">
        <v>30</v>
      </c>
      <c r="B159" s="8"/>
      <c r="C159" s="222">
        <v>3160</v>
      </c>
      <c r="D159" s="222">
        <v>3094</v>
      </c>
      <c r="E159" s="222">
        <v>2916</v>
      </c>
      <c r="F159" s="222">
        <v>2661</v>
      </c>
      <c r="G159" s="222">
        <v>2171</v>
      </c>
      <c r="K159" s="4"/>
      <c r="L159" s="4"/>
      <c r="M159" s="4"/>
      <c r="N159" s="4"/>
      <c r="O159" s="4"/>
      <c r="P159" s="4"/>
    </row>
    <row r="160" spans="1:16" ht="14" hidden="1" x14ac:dyDescent="0.15">
      <c r="A160" s="5">
        <v>31</v>
      </c>
      <c r="B160" s="8"/>
      <c r="C160" s="222">
        <v>3210</v>
      </c>
      <c r="D160" s="222">
        <v>3145</v>
      </c>
      <c r="E160" s="222">
        <v>2962</v>
      </c>
      <c r="F160" s="222">
        <v>2704</v>
      </c>
      <c r="G160" s="222">
        <v>2219</v>
      </c>
      <c r="K160" s="4"/>
      <c r="L160" s="4"/>
      <c r="M160" s="4"/>
      <c r="N160" s="4"/>
      <c r="O160" s="4"/>
      <c r="P160" s="4"/>
    </row>
    <row r="161" spans="1:16" ht="14" hidden="1" x14ac:dyDescent="0.15">
      <c r="A161" s="5">
        <v>32</v>
      </c>
      <c r="B161" s="8"/>
      <c r="C161" s="222">
        <v>3267</v>
      </c>
      <c r="D161" s="222">
        <v>3198</v>
      </c>
      <c r="E161" s="222">
        <v>3017</v>
      </c>
      <c r="F161" s="222">
        <v>2750</v>
      </c>
      <c r="G161" s="222">
        <v>2264</v>
      </c>
      <c r="K161" s="4"/>
      <c r="L161" s="4"/>
      <c r="M161" s="4"/>
      <c r="N161" s="4"/>
      <c r="O161" s="4"/>
      <c r="P161" s="4"/>
    </row>
    <row r="162" spans="1:16" ht="14" hidden="1" x14ac:dyDescent="0.15">
      <c r="A162" s="5">
        <v>33</v>
      </c>
      <c r="B162" s="8"/>
      <c r="C162" s="222">
        <v>3354</v>
      </c>
      <c r="D162" s="222">
        <v>3286</v>
      </c>
      <c r="E162" s="222">
        <v>3098</v>
      </c>
      <c r="F162" s="222">
        <v>2821</v>
      </c>
      <c r="G162" s="222">
        <v>2335</v>
      </c>
      <c r="K162" s="4"/>
      <c r="L162" s="4"/>
      <c r="M162" s="4"/>
      <c r="N162" s="4"/>
      <c r="O162" s="4"/>
      <c r="P162" s="4"/>
    </row>
    <row r="163" spans="1:16" ht="14" hidden="1" x14ac:dyDescent="0.15">
      <c r="A163" s="5">
        <v>34</v>
      </c>
      <c r="B163" s="8"/>
      <c r="C163" s="222">
        <v>3443</v>
      </c>
      <c r="D163" s="222">
        <v>3375</v>
      </c>
      <c r="E163" s="222">
        <v>3179</v>
      </c>
      <c r="F163" s="222">
        <v>2899</v>
      </c>
      <c r="G163" s="222">
        <v>2403</v>
      </c>
      <c r="K163" s="4"/>
      <c r="L163" s="4"/>
      <c r="M163" s="4"/>
      <c r="N163" s="4"/>
      <c r="O163" s="4"/>
      <c r="P163" s="4"/>
    </row>
    <row r="164" spans="1:16" ht="14" hidden="1" x14ac:dyDescent="0.15">
      <c r="A164" s="5">
        <v>35</v>
      </c>
      <c r="B164" s="8"/>
      <c r="C164" s="222">
        <v>3532</v>
      </c>
      <c r="D164" s="222">
        <v>3462</v>
      </c>
      <c r="E164" s="222">
        <v>3265</v>
      </c>
      <c r="F164" s="222">
        <v>2975</v>
      </c>
      <c r="G164" s="222">
        <v>2471</v>
      </c>
      <c r="K164" s="4"/>
      <c r="L164" s="4"/>
      <c r="M164" s="4"/>
      <c r="N164" s="4"/>
      <c r="O164" s="4"/>
      <c r="P164" s="4"/>
    </row>
    <row r="165" spans="1:16" ht="14" hidden="1" x14ac:dyDescent="0.15">
      <c r="A165" s="5">
        <v>36</v>
      </c>
      <c r="B165" s="8"/>
      <c r="C165" s="222">
        <v>3620</v>
      </c>
      <c r="D165" s="222">
        <v>3550</v>
      </c>
      <c r="E165" s="222">
        <v>3346</v>
      </c>
      <c r="F165" s="222">
        <v>3049</v>
      </c>
      <c r="G165" s="222">
        <v>2545</v>
      </c>
      <c r="K165" s="4"/>
      <c r="L165" s="4"/>
      <c r="M165" s="4"/>
      <c r="N165" s="4"/>
      <c r="O165" s="4"/>
      <c r="P165" s="4"/>
    </row>
    <row r="166" spans="1:16" ht="14" hidden="1" x14ac:dyDescent="0.15">
      <c r="A166" s="5">
        <v>37</v>
      </c>
      <c r="B166" s="8"/>
      <c r="C166" s="222">
        <v>3708</v>
      </c>
      <c r="D166" s="222">
        <v>3638</v>
      </c>
      <c r="E166" s="222">
        <v>3428</v>
      </c>
      <c r="F166" s="222">
        <v>3128</v>
      </c>
      <c r="G166" s="222">
        <v>2610</v>
      </c>
      <c r="K166" s="4"/>
      <c r="L166" s="4"/>
      <c r="M166" s="4"/>
      <c r="N166" s="4"/>
      <c r="O166" s="4"/>
      <c r="P166" s="4"/>
    </row>
    <row r="167" spans="1:16" ht="14" hidden="1" x14ac:dyDescent="0.15">
      <c r="A167" s="5">
        <v>38</v>
      </c>
      <c r="B167" s="8"/>
      <c r="C167" s="222">
        <v>3801</v>
      </c>
      <c r="D167" s="222">
        <v>3727</v>
      </c>
      <c r="E167" s="222">
        <v>3515</v>
      </c>
      <c r="F167" s="222">
        <v>3202</v>
      </c>
      <c r="G167" s="222">
        <v>2686</v>
      </c>
      <c r="K167" s="4"/>
      <c r="L167" s="4"/>
      <c r="M167" s="4"/>
      <c r="N167" s="4"/>
      <c r="O167" s="4"/>
      <c r="P167" s="4"/>
    </row>
    <row r="168" spans="1:16" ht="14" hidden="1" x14ac:dyDescent="0.15">
      <c r="A168" s="5">
        <v>39</v>
      </c>
      <c r="B168" s="8"/>
      <c r="C168" s="222">
        <v>3894</v>
      </c>
      <c r="D168" s="222">
        <v>3813</v>
      </c>
      <c r="E168" s="222">
        <v>3595</v>
      </c>
      <c r="F168" s="222">
        <v>3282</v>
      </c>
      <c r="G168" s="222">
        <v>2757</v>
      </c>
      <c r="K168" s="4"/>
      <c r="L168" s="4"/>
      <c r="M168" s="4"/>
      <c r="N168" s="4"/>
      <c r="O168" s="4"/>
      <c r="P168" s="4"/>
    </row>
    <row r="169" spans="1:16" ht="14" hidden="1" x14ac:dyDescent="0.15">
      <c r="A169" s="5">
        <v>40</v>
      </c>
      <c r="B169" s="8"/>
      <c r="C169" s="222">
        <v>3986</v>
      </c>
      <c r="D169" s="222">
        <v>3905</v>
      </c>
      <c r="E169" s="222">
        <v>3680</v>
      </c>
      <c r="F169" s="222">
        <v>3354</v>
      </c>
      <c r="G169" s="222">
        <v>2834</v>
      </c>
      <c r="K169" s="4"/>
      <c r="L169" s="4"/>
      <c r="M169" s="4"/>
      <c r="N169" s="4"/>
      <c r="O169" s="4"/>
      <c r="P169" s="4"/>
    </row>
    <row r="170" spans="1:16" ht="14" hidden="1" x14ac:dyDescent="0.15">
      <c r="A170" s="5">
        <v>41</v>
      </c>
      <c r="B170" s="8"/>
      <c r="C170" s="222">
        <v>4079</v>
      </c>
      <c r="D170" s="222">
        <v>3997</v>
      </c>
      <c r="E170" s="222">
        <v>3765</v>
      </c>
      <c r="F170" s="222">
        <v>3431</v>
      </c>
      <c r="G170" s="222">
        <v>2905</v>
      </c>
      <c r="K170" s="4"/>
      <c r="L170" s="4"/>
      <c r="M170" s="4"/>
      <c r="N170" s="4"/>
      <c r="O170" s="4"/>
      <c r="P170" s="4"/>
    </row>
    <row r="171" spans="1:16" ht="14" hidden="1" x14ac:dyDescent="0.15">
      <c r="A171" s="5">
        <v>42</v>
      </c>
      <c r="B171" s="8"/>
      <c r="C171" s="222">
        <v>4168</v>
      </c>
      <c r="D171" s="222">
        <v>4084</v>
      </c>
      <c r="E171" s="222">
        <v>3849</v>
      </c>
      <c r="F171" s="222">
        <v>3506</v>
      </c>
      <c r="G171" s="222">
        <v>2986</v>
      </c>
      <c r="K171" s="4"/>
      <c r="L171" s="4"/>
      <c r="M171" s="4"/>
      <c r="N171" s="4"/>
      <c r="O171" s="4"/>
      <c r="P171" s="4"/>
    </row>
    <row r="172" spans="1:16" ht="14" hidden="1" x14ac:dyDescent="0.15">
      <c r="A172" s="5">
        <v>43</v>
      </c>
      <c r="B172" s="8"/>
      <c r="C172" s="222">
        <v>4332</v>
      </c>
      <c r="D172" s="222">
        <v>4246</v>
      </c>
      <c r="E172" s="222">
        <v>4000</v>
      </c>
      <c r="F172" s="222">
        <v>3650</v>
      </c>
      <c r="G172" s="222">
        <v>3109</v>
      </c>
      <c r="K172" s="4"/>
      <c r="L172" s="4"/>
      <c r="M172" s="4"/>
      <c r="N172" s="4"/>
      <c r="O172" s="4"/>
      <c r="P172" s="4"/>
    </row>
    <row r="173" spans="1:16" ht="14" hidden="1" x14ac:dyDescent="0.15">
      <c r="A173" s="5">
        <v>44</v>
      </c>
      <c r="B173" s="8"/>
      <c r="C173" s="222">
        <v>4500</v>
      </c>
      <c r="D173" s="222">
        <v>4409</v>
      </c>
      <c r="E173" s="222">
        <v>4153</v>
      </c>
      <c r="F173" s="222">
        <v>3790</v>
      </c>
      <c r="G173" s="222">
        <v>3246</v>
      </c>
      <c r="K173" s="4"/>
      <c r="L173" s="4"/>
      <c r="M173" s="4"/>
      <c r="N173" s="4"/>
      <c r="O173" s="4"/>
      <c r="P173" s="4"/>
    </row>
    <row r="174" spans="1:16" ht="14" hidden="1" x14ac:dyDescent="0.15">
      <c r="A174" s="5">
        <v>45</v>
      </c>
      <c r="B174" s="8"/>
      <c r="C174" s="222">
        <v>4669</v>
      </c>
      <c r="D174" s="222">
        <v>4568</v>
      </c>
      <c r="E174" s="222">
        <v>4306</v>
      </c>
      <c r="F174" s="222">
        <v>3928</v>
      </c>
      <c r="G174" s="222">
        <v>3376</v>
      </c>
      <c r="K174" s="4"/>
      <c r="L174" s="4"/>
      <c r="M174" s="4"/>
      <c r="N174" s="4"/>
      <c r="O174" s="4"/>
      <c r="P174" s="4"/>
    </row>
    <row r="175" spans="1:16" ht="14" hidden="1" x14ac:dyDescent="0.15">
      <c r="A175" s="5">
        <v>46</v>
      </c>
      <c r="B175" s="8"/>
      <c r="C175" s="222">
        <v>4826</v>
      </c>
      <c r="D175" s="222">
        <v>4735</v>
      </c>
      <c r="E175" s="222">
        <v>4460</v>
      </c>
      <c r="F175" s="222">
        <v>4069</v>
      </c>
      <c r="G175" s="222">
        <v>3502</v>
      </c>
      <c r="K175" s="4"/>
      <c r="L175" s="4"/>
      <c r="M175" s="4"/>
      <c r="N175" s="4"/>
      <c r="O175" s="4"/>
      <c r="P175" s="4"/>
    </row>
    <row r="176" spans="1:16" ht="14" hidden="1" x14ac:dyDescent="0.15">
      <c r="A176" s="5">
        <v>47</v>
      </c>
      <c r="B176" s="8"/>
      <c r="C176" s="222">
        <v>4996</v>
      </c>
      <c r="D176" s="222">
        <v>4894</v>
      </c>
      <c r="E176" s="222">
        <v>4615</v>
      </c>
      <c r="F176" s="222">
        <v>4208</v>
      </c>
      <c r="G176" s="222">
        <v>3638</v>
      </c>
      <c r="K176" s="4"/>
      <c r="L176" s="4"/>
      <c r="M176" s="4"/>
      <c r="N176" s="4"/>
      <c r="O176" s="4"/>
      <c r="P176" s="4"/>
    </row>
    <row r="177" spans="1:16" ht="14" hidden="1" x14ac:dyDescent="0.15">
      <c r="A177" s="5">
        <v>48</v>
      </c>
      <c r="B177" s="8"/>
      <c r="C177" s="222">
        <v>5172</v>
      </c>
      <c r="D177" s="222">
        <v>5065</v>
      </c>
      <c r="E177" s="222">
        <v>4775</v>
      </c>
      <c r="F177" s="222">
        <v>4356</v>
      </c>
      <c r="G177" s="222">
        <v>3769</v>
      </c>
      <c r="K177" s="4"/>
      <c r="L177" s="4"/>
      <c r="M177" s="4"/>
      <c r="N177" s="4"/>
      <c r="O177" s="4"/>
      <c r="P177" s="4"/>
    </row>
    <row r="178" spans="1:16" ht="14" hidden="1" x14ac:dyDescent="0.15">
      <c r="A178" s="5">
        <v>49</v>
      </c>
      <c r="B178" s="8"/>
      <c r="C178" s="222">
        <v>5345</v>
      </c>
      <c r="D178" s="222">
        <v>5239</v>
      </c>
      <c r="E178" s="222">
        <v>4937</v>
      </c>
      <c r="F178" s="222">
        <v>4501</v>
      </c>
      <c r="G178" s="222">
        <v>3910</v>
      </c>
      <c r="K178" s="4"/>
      <c r="L178" s="4"/>
      <c r="M178" s="4"/>
      <c r="N178" s="4"/>
      <c r="O178" s="4"/>
      <c r="P178" s="4"/>
    </row>
    <row r="179" spans="1:16" ht="14" hidden="1" x14ac:dyDescent="0.15">
      <c r="A179" s="5">
        <v>50</v>
      </c>
      <c r="B179" s="8"/>
      <c r="C179" s="222">
        <v>5519</v>
      </c>
      <c r="D179" s="222">
        <v>5413</v>
      </c>
      <c r="E179" s="222">
        <v>5100</v>
      </c>
      <c r="F179" s="222">
        <v>4649</v>
      </c>
      <c r="G179" s="222">
        <v>4049</v>
      </c>
      <c r="K179" s="4"/>
      <c r="L179" s="4"/>
      <c r="M179" s="4"/>
      <c r="N179" s="4"/>
      <c r="O179" s="4"/>
      <c r="P179" s="4"/>
    </row>
    <row r="180" spans="1:16" ht="14" hidden="1" x14ac:dyDescent="0.15">
      <c r="A180" s="5">
        <v>51</v>
      </c>
      <c r="B180" s="8"/>
      <c r="C180" s="222">
        <v>5693</v>
      </c>
      <c r="D180" s="222">
        <v>5585</v>
      </c>
      <c r="E180" s="222">
        <v>5260</v>
      </c>
      <c r="F180" s="222">
        <v>4798</v>
      </c>
      <c r="G180" s="222">
        <v>4186</v>
      </c>
      <c r="K180" s="4"/>
      <c r="L180" s="4"/>
      <c r="M180" s="4"/>
      <c r="N180" s="4"/>
      <c r="O180" s="4"/>
      <c r="P180" s="4"/>
    </row>
    <row r="181" spans="1:16" ht="14" hidden="1" x14ac:dyDescent="0.15">
      <c r="A181" s="5">
        <v>52</v>
      </c>
      <c r="B181" s="8"/>
      <c r="C181" s="222">
        <v>5870</v>
      </c>
      <c r="D181" s="222">
        <v>5750</v>
      </c>
      <c r="E181" s="222">
        <v>5423</v>
      </c>
      <c r="F181" s="222">
        <v>4946</v>
      </c>
      <c r="G181" s="222">
        <v>4323</v>
      </c>
      <c r="K181" s="4"/>
      <c r="L181" s="4"/>
      <c r="M181" s="4"/>
      <c r="N181" s="4"/>
      <c r="O181" s="4"/>
      <c r="P181" s="4"/>
    </row>
    <row r="182" spans="1:16" ht="14" hidden="1" x14ac:dyDescent="0.15">
      <c r="A182" s="5">
        <v>53</v>
      </c>
      <c r="B182" s="8"/>
      <c r="C182" s="222">
        <v>6076</v>
      </c>
      <c r="D182" s="222">
        <v>5959</v>
      </c>
      <c r="E182" s="222">
        <v>5615</v>
      </c>
      <c r="F182" s="222">
        <v>5119</v>
      </c>
      <c r="G182" s="222">
        <v>4494</v>
      </c>
      <c r="K182" s="4"/>
      <c r="L182" s="4"/>
      <c r="M182" s="4"/>
      <c r="N182" s="4"/>
      <c r="O182" s="4"/>
      <c r="P182" s="4"/>
    </row>
    <row r="183" spans="1:16" ht="14" hidden="1" x14ac:dyDescent="0.15">
      <c r="A183" s="5">
        <v>54</v>
      </c>
      <c r="B183" s="8"/>
      <c r="C183" s="222">
        <v>6285</v>
      </c>
      <c r="D183" s="222">
        <v>6163</v>
      </c>
      <c r="E183" s="222">
        <v>5807</v>
      </c>
      <c r="F183" s="222">
        <v>5297</v>
      </c>
      <c r="G183" s="222">
        <v>4657</v>
      </c>
      <c r="K183" s="4"/>
      <c r="L183" s="4"/>
      <c r="M183" s="4"/>
      <c r="N183" s="4"/>
      <c r="O183" s="4"/>
      <c r="P183" s="4"/>
    </row>
    <row r="184" spans="1:16" ht="14" hidden="1" x14ac:dyDescent="0.15">
      <c r="A184" s="5">
        <v>55</v>
      </c>
      <c r="B184" s="8"/>
      <c r="C184" s="222">
        <v>6490</v>
      </c>
      <c r="D184" s="222">
        <v>6366</v>
      </c>
      <c r="E184" s="222">
        <v>6001</v>
      </c>
      <c r="F184" s="222">
        <v>5471</v>
      </c>
      <c r="G184" s="222">
        <v>4824</v>
      </c>
      <c r="K184" s="4"/>
      <c r="L184" s="4"/>
      <c r="M184" s="4"/>
      <c r="N184" s="4"/>
      <c r="O184" s="4"/>
      <c r="P184" s="4"/>
    </row>
    <row r="185" spans="1:16" ht="14" hidden="1" x14ac:dyDescent="0.15">
      <c r="A185" s="5">
        <v>56</v>
      </c>
      <c r="B185" s="8"/>
      <c r="C185" s="222">
        <v>6701</v>
      </c>
      <c r="D185" s="222">
        <v>6568</v>
      </c>
      <c r="E185" s="222">
        <v>6192</v>
      </c>
      <c r="F185" s="222">
        <v>5648</v>
      </c>
      <c r="G185" s="222">
        <v>4993</v>
      </c>
      <c r="K185" s="4"/>
      <c r="L185" s="4"/>
      <c r="M185" s="4"/>
      <c r="N185" s="4"/>
      <c r="O185" s="4"/>
      <c r="P185" s="4"/>
    </row>
    <row r="186" spans="1:16" ht="14" hidden="1" x14ac:dyDescent="0.15">
      <c r="A186" s="5">
        <v>57</v>
      </c>
      <c r="B186" s="8"/>
      <c r="C186" s="222">
        <v>6908</v>
      </c>
      <c r="D186" s="222">
        <v>6772</v>
      </c>
      <c r="E186" s="222">
        <v>6378</v>
      </c>
      <c r="F186" s="222">
        <v>5815</v>
      </c>
      <c r="G186" s="222">
        <v>5160</v>
      </c>
      <c r="K186" s="4"/>
      <c r="L186" s="4"/>
      <c r="M186" s="4"/>
      <c r="N186" s="4"/>
      <c r="O186" s="4"/>
      <c r="P186" s="4"/>
    </row>
    <row r="187" spans="1:16" ht="14" hidden="1" x14ac:dyDescent="0.15">
      <c r="A187" s="5">
        <v>58</v>
      </c>
      <c r="B187" s="8"/>
      <c r="C187" s="222">
        <v>7146</v>
      </c>
      <c r="D187" s="222">
        <v>7008</v>
      </c>
      <c r="E187" s="222">
        <v>6579</v>
      </c>
      <c r="F187" s="222">
        <v>6019</v>
      </c>
      <c r="G187" s="222">
        <v>5378</v>
      </c>
      <c r="K187" s="4"/>
      <c r="L187" s="4"/>
      <c r="M187" s="4"/>
      <c r="N187" s="4"/>
      <c r="O187" s="4"/>
      <c r="P187" s="4"/>
    </row>
    <row r="188" spans="1:16" ht="14" hidden="1" x14ac:dyDescent="0.15">
      <c r="A188" s="5">
        <v>59</v>
      </c>
      <c r="B188" s="8"/>
      <c r="C188" s="222">
        <v>7382</v>
      </c>
      <c r="D188" s="222">
        <v>7237</v>
      </c>
      <c r="E188" s="222">
        <v>6782</v>
      </c>
      <c r="F188" s="222">
        <v>6220</v>
      </c>
      <c r="G188" s="222">
        <v>5597</v>
      </c>
      <c r="K188" s="4"/>
      <c r="L188" s="4"/>
      <c r="M188" s="4"/>
      <c r="N188" s="4"/>
      <c r="O188" s="4"/>
      <c r="P188" s="4"/>
    </row>
    <row r="189" spans="1:16" ht="14" hidden="1" x14ac:dyDescent="0.15">
      <c r="A189" s="5">
        <v>60</v>
      </c>
      <c r="B189" s="8"/>
      <c r="C189" s="222">
        <v>7626</v>
      </c>
      <c r="D189" s="222">
        <v>7467</v>
      </c>
      <c r="E189" s="222">
        <v>6982</v>
      </c>
      <c r="F189" s="222">
        <v>6423</v>
      </c>
      <c r="G189" s="222">
        <v>5815</v>
      </c>
      <c r="K189" s="4"/>
      <c r="L189" s="4"/>
      <c r="M189" s="4"/>
      <c r="N189" s="4"/>
      <c r="O189" s="4"/>
      <c r="P189" s="4"/>
    </row>
    <row r="190" spans="1:16" ht="14" hidden="1" x14ac:dyDescent="0.15">
      <c r="A190" s="5">
        <v>61</v>
      </c>
      <c r="B190" s="8"/>
      <c r="C190" s="222">
        <v>7914</v>
      </c>
      <c r="D190" s="222">
        <v>7755</v>
      </c>
      <c r="E190" s="222">
        <v>7285</v>
      </c>
      <c r="F190" s="222">
        <v>6664</v>
      </c>
      <c r="G190" s="222">
        <v>6033</v>
      </c>
      <c r="K190" s="4"/>
      <c r="L190" s="4"/>
      <c r="M190" s="4"/>
      <c r="N190" s="4"/>
      <c r="O190" s="4"/>
      <c r="P190" s="4"/>
    </row>
    <row r="191" spans="1:16" ht="14" hidden="1" x14ac:dyDescent="0.15">
      <c r="A191" s="5">
        <v>62</v>
      </c>
      <c r="B191" s="8"/>
      <c r="C191" s="222">
        <v>8268</v>
      </c>
      <c r="D191" s="222">
        <v>8108</v>
      </c>
      <c r="E191" s="222">
        <v>7640</v>
      </c>
      <c r="F191" s="222">
        <v>6967</v>
      </c>
      <c r="G191" s="222">
        <v>6307</v>
      </c>
      <c r="K191" s="4"/>
      <c r="L191" s="4"/>
      <c r="M191" s="4"/>
      <c r="N191" s="4"/>
      <c r="O191" s="4"/>
      <c r="P191" s="4"/>
    </row>
    <row r="192" spans="1:16" ht="14" hidden="1" x14ac:dyDescent="0.15">
      <c r="A192" s="5">
        <v>63</v>
      </c>
      <c r="B192" s="8"/>
      <c r="C192" s="222">
        <v>8697</v>
      </c>
      <c r="D192" s="222">
        <v>8521</v>
      </c>
      <c r="E192" s="222">
        <v>8031</v>
      </c>
      <c r="F192" s="222">
        <v>7320</v>
      </c>
      <c r="G192" s="222">
        <v>6630</v>
      </c>
      <c r="K192" s="4"/>
      <c r="L192" s="4"/>
      <c r="M192" s="4"/>
      <c r="N192" s="4"/>
      <c r="O192" s="4"/>
      <c r="P192" s="4"/>
    </row>
    <row r="193" spans="1:16" ht="14" hidden="1" x14ac:dyDescent="0.15">
      <c r="A193" s="5">
        <v>64</v>
      </c>
      <c r="B193" s="8"/>
      <c r="C193" s="222">
        <v>9200</v>
      </c>
      <c r="D193" s="222">
        <v>9012</v>
      </c>
      <c r="E193" s="222">
        <v>8497</v>
      </c>
      <c r="F193" s="222">
        <v>7746</v>
      </c>
      <c r="G193" s="222">
        <v>7011</v>
      </c>
      <c r="K193" s="4"/>
      <c r="L193" s="4"/>
      <c r="M193" s="4"/>
      <c r="N193" s="4"/>
      <c r="O193" s="4"/>
      <c r="P193" s="4"/>
    </row>
    <row r="194" spans="1:16" ht="14" hidden="1" x14ac:dyDescent="0.15">
      <c r="A194" s="5">
        <v>65</v>
      </c>
      <c r="B194" s="8"/>
      <c r="C194" s="222">
        <v>9799</v>
      </c>
      <c r="D194" s="222">
        <v>9599</v>
      </c>
      <c r="E194" s="222">
        <v>9053</v>
      </c>
      <c r="F194" s="222">
        <v>8253</v>
      </c>
      <c r="G194" s="222">
        <v>7531</v>
      </c>
      <c r="K194" s="4"/>
      <c r="L194" s="4"/>
      <c r="M194" s="4"/>
      <c r="N194" s="4"/>
      <c r="O194" s="4"/>
      <c r="P194" s="4"/>
    </row>
    <row r="195" spans="1:16" ht="14" hidden="1" x14ac:dyDescent="0.15">
      <c r="A195" s="5">
        <v>66</v>
      </c>
      <c r="B195" s="8"/>
      <c r="C195" s="222">
        <v>10503</v>
      </c>
      <c r="D195" s="222">
        <v>10293</v>
      </c>
      <c r="E195" s="222">
        <v>9701</v>
      </c>
      <c r="F195" s="222">
        <v>8848</v>
      </c>
      <c r="G195" s="222">
        <v>8137</v>
      </c>
      <c r="K195" s="4"/>
      <c r="L195" s="4"/>
      <c r="M195" s="4"/>
      <c r="N195" s="4"/>
      <c r="O195" s="4"/>
      <c r="P195" s="4"/>
    </row>
    <row r="196" spans="1:16" ht="14" hidden="1" x14ac:dyDescent="0.15">
      <c r="A196" s="5">
        <v>67</v>
      </c>
      <c r="B196" s="8"/>
      <c r="C196" s="222">
        <v>11340</v>
      </c>
      <c r="D196" s="222">
        <v>11119</v>
      </c>
      <c r="E196" s="222">
        <v>10477</v>
      </c>
      <c r="F196" s="222">
        <v>9554</v>
      </c>
      <c r="G196" s="222">
        <v>8790</v>
      </c>
      <c r="K196" s="4"/>
      <c r="L196" s="4"/>
      <c r="M196" s="4"/>
      <c r="N196" s="4"/>
      <c r="O196" s="4"/>
      <c r="P196" s="4"/>
    </row>
    <row r="197" spans="1:16" ht="14" hidden="1" x14ac:dyDescent="0.15">
      <c r="A197" s="5">
        <v>68</v>
      </c>
      <c r="B197" s="8"/>
      <c r="C197" s="222">
        <v>12306</v>
      </c>
      <c r="D197" s="222">
        <v>12056</v>
      </c>
      <c r="E197" s="222">
        <v>11363</v>
      </c>
      <c r="F197" s="222">
        <v>10360</v>
      </c>
      <c r="G197" s="222">
        <v>9533</v>
      </c>
      <c r="K197" s="4"/>
      <c r="L197" s="4"/>
      <c r="M197" s="4"/>
      <c r="N197" s="4"/>
      <c r="O197" s="4"/>
      <c r="P197" s="4"/>
    </row>
    <row r="198" spans="1:16" ht="14" hidden="1" x14ac:dyDescent="0.15">
      <c r="A198" s="5">
        <v>69</v>
      </c>
      <c r="B198" s="8"/>
      <c r="C198" s="222">
        <v>13429</v>
      </c>
      <c r="D198" s="222">
        <v>13163</v>
      </c>
      <c r="E198" s="222">
        <v>12402</v>
      </c>
      <c r="F198" s="222">
        <v>11307</v>
      </c>
      <c r="G198" s="222">
        <v>10414</v>
      </c>
      <c r="K198" s="4"/>
      <c r="L198" s="4"/>
      <c r="M198" s="4"/>
      <c r="N198" s="4"/>
      <c r="O198" s="4"/>
      <c r="P198" s="4"/>
    </row>
    <row r="199" spans="1:16" ht="14" hidden="1" x14ac:dyDescent="0.15">
      <c r="A199" s="5">
        <v>70</v>
      </c>
      <c r="B199" s="8"/>
      <c r="C199" s="222">
        <v>14732</v>
      </c>
      <c r="D199" s="222">
        <v>14432</v>
      </c>
      <c r="E199" s="222">
        <v>13490</v>
      </c>
      <c r="F199" s="222">
        <v>12403</v>
      </c>
      <c r="G199" s="222">
        <v>11584</v>
      </c>
      <c r="K199" s="4"/>
      <c r="L199" s="4"/>
      <c r="M199" s="4"/>
      <c r="N199" s="4"/>
      <c r="O199" s="4"/>
      <c r="P199" s="4"/>
    </row>
    <row r="200" spans="1:16" ht="14" hidden="1" x14ac:dyDescent="0.15">
      <c r="A200" s="5">
        <v>71</v>
      </c>
      <c r="B200" s="8"/>
      <c r="C200" s="222">
        <v>16217</v>
      </c>
      <c r="D200" s="222">
        <v>15894</v>
      </c>
      <c r="E200" s="222">
        <v>14980</v>
      </c>
      <c r="F200" s="222">
        <v>13657</v>
      </c>
      <c r="G200" s="222">
        <v>12755</v>
      </c>
      <c r="K200" s="4"/>
      <c r="L200" s="4"/>
      <c r="M200" s="4"/>
      <c r="N200" s="4"/>
      <c r="O200" s="4"/>
      <c r="P200" s="4"/>
    </row>
    <row r="201" spans="1:16" ht="14" hidden="1" x14ac:dyDescent="0.15">
      <c r="A201" s="5">
        <v>72</v>
      </c>
      <c r="B201" s="8"/>
      <c r="C201" s="222">
        <v>17946</v>
      </c>
      <c r="D201" s="222">
        <v>17583</v>
      </c>
      <c r="E201" s="222">
        <v>16575</v>
      </c>
      <c r="F201" s="222">
        <v>15113</v>
      </c>
      <c r="G201" s="222">
        <v>14120</v>
      </c>
      <c r="K201" s="4"/>
      <c r="L201" s="4"/>
      <c r="M201" s="4"/>
      <c r="N201" s="4"/>
      <c r="O201" s="4"/>
      <c r="P201" s="4"/>
    </row>
    <row r="202" spans="1:16" ht="14" hidden="1" x14ac:dyDescent="0.15">
      <c r="A202" s="5">
        <v>73</v>
      </c>
      <c r="B202" s="8"/>
      <c r="C202" s="222">
        <v>19931</v>
      </c>
      <c r="D202" s="222">
        <v>19528</v>
      </c>
      <c r="E202" s="222">
        <v>18409</v>
      </c>
      <c r="F202" s="222">
        <v>16784</v>
      </c>
      <c r="G202" s="222">
        <v>15673</v>
      </c>
      <c r="K202" s="4"/>
      <c r="L202" s="4"/>
      <c r="M202" s="4"/>
      <c r="N202" s="4"/>
      <c r="O202" s="4"/>
      <c r="P202" s="4"/>
    </row>
    <row r="203" spans="1:16" ht="14" hidden="1" x14ac:dyDescent="0.15">
      <c r="A203" s="5">
        <v>74</v>
      </c>
      <c r="B203" s="8"/>
      <c r="C203" s="222">
        <v>22223</v>
      </c>
      <c r="D203" s="222">
        <v>21777</v>
      </c>
      <c r="E203" s="222">
        <v>20520</v>
      </c>
      <c r="F203" s="222">
        <v>18709</v>
      </c>
      <c r="G203" s="222">
        <v>17478</v>
      </c>
      <c r="K203" s="4"/>
      <c r="L203" s="4"/>
      <c r="M203" s="4"/>
      <c r="N203" s="4"/>
      <c r="O203" s="4"/>
      <c r="P203" s="4"/>
    </row>
    <row r="204" spans="1:16" ht="14" hidden="1" x14ac:dyDescent="0.15">
      <c r="A204" s="5">
        <v>75</v>
      </c>
      <c r="B204" s="8"/>
      <c r="C204" s="222">
        <v>24845</v>
      </c>
      <c r="D204" s="222">
        <v>24344</v>
      </c>
      <c r="E204" s="222">
        <v>22851</v>
      </c>
      <c r="F204" s="222">
        <v>20918</v>
      </c>
      <c r="G204" s="222">
        <v>19663</v>
      </c>
      <c r="K204" s="4"/>
      <c r="L204" s="4"/>
      <c r="M204" s="4"/>
      <c r="N204" s="4"/>
      <c r="O204" s="4"/>
      <c r="P204" s="4"/>
    </row>
    <row r="205" spans="1:16" ht="14" hidden="1" x14ac:dyDescent="0.15">
      <c r="A205" s="5">
        <v>76</v>
      </c>
      <c r="B205" s="8"/>
      <c r="C205" s="222">
        <v>27864</v>
      </c>
      <c r="D205" s="222">
        <v>27295</v>
      </c>
      <c r="E205" s="222">
        <v>25710</v>
      </c>
      <c r="F205" s="222">
        <v>23458</v>
      </c>
      <c r="G205" s="222">
        <v>22051</v>
      </c>
      <c r="K205" s="4"/>
      <c r="L205" s="4"/>
      <c r="M205" s="4"/>
      <c r="N205" s="4"/>
      <c r="O205" s="4"/>
      <c r="P205" s="4"/>
    </row>
    <row r="206" spans="1:16" ht="14" hidden="1" x14ac:dyDescent="0.15">
      <c r="A206" s="5">
        <v>77</v>
      </c>
      <c r="B206" s="8"/>
      <c r="C206" s="222">
        <v>31289</v>
      </c>
      <c r="D206" s="222">
        <v>30658</v>
      </c>
      <c r="E206" s="222">
        <v>28891</v>
      </c>
      <c r="F206" s="222">
        <v>26347</v>
      </c>
      <c r="G206" s="222">
        <v>24763</v>
      </c>
      <c r="K206" s="4"/>
      <c r="L206" s="4"/>
      <c r="M206" s="4"/>
      <c r="N206" s="4"/>
      <c r="O206" s="4"/>
      <c r="P206" s="4"/>
    </row>
    <row r="207" spans="1:16" ht="14" hidden="1" x14ac:dyDescent="0.15">
      <c r="A207" s="5">
        <v>78</v>
      </c>
      <c r="B207" s="8"/>
      <c r="C207" s="222">
        <v>35159</v>
      </c>
      <c r="D207" s="222">
        <v>34448</v>
      </c>
      <c r="E207" s="222">
        <v>32468</v>
      </c>
      <c r="F207" s="222">
        <v>29602</v>
      </c>
      <c r="G207" s="222">
        <v>27821</v>
      </c>
      <c r="K207" s="4"/>
      <c r="L207" s="4"/>
      <c r="M207" s="4"/>
      <c r="N207" s="4"/>
      <c r="O207" s="4"/>
      <c r="P207" s="4"/>
    </row>
    <row r="208" spans="1:16" ht="14" hidden="1" x14ac:dyDescent="0.15">
      <c r="A208" s="5">
        <v>79</v>
      </c>
      <c r="B208" s="8"/>
      <c r="C208" s="222">
        <v>39502</v>
      </c>
      <c r="D208" s="222">
        <v>38708</v>
      </c>
      <c r="E208" s="222">
        <v>36478</v>
      </c>
      <c r="F208" s="222">
        <v>33259</v>
      </c>
      <c r="G208" s="222">
        <v>31258</v>
      </c>
      <c r="K208" s="4"/>
      <c r="L208" s="4"/>
      <c r="M208" s="4"/>
      <c r="N208" s="4"/>
      <c r="O208" s="4"/>
      <c r="P208" s="4"/>
    </row>
    <row r="209" spans="1:16" ht="14" hidden="1" x14ac:dyDescent="0.15">
      <c r="A209" s="5">
        <v>80</v>
      </c>
      <c r="B209" s="8" t="s">
        <v>3</v>
      </c>
      <c r="C209" s="222">
        <v>44701</v>
      </c>
      <c r="D209" s="222">
        <v>43798</v>
      </c>
      <c r="E209" s="222">
        <v>41279</v>
      </c>
      <c r="F209" s="222">
        <v>37637</v>
      </c>
      <c r="G209" s="222">
        <v>35370</v>
      </c>
      <c r="K209" s="4"/>
      <c r="L209" s="4"/>
      <c r="M209" s="4"/>
      <c r="N209" s="4"/>
      <c r="O209" s="4"/>
      <c r="P209" s="4"/>
    </row>
    <row r="210" spans="1:16" ht="14" hidden="1" x14ac:dyDescent="0.15">
      <c r="A210" s="5">
        <v>1</v>
      </c>
      <c r="B210" s="8" t="s">
        <v>4</v>
      </c>
      <c r="C210" s="222">
        <v>1327</v>
      </c>
      <c r="D210" s="222">
        <v>1297</v>
      </c>
      <c r="E210" s="222">
        <v>1221</v>
      </c>
      <c r="F210" s="222">
        <v>1118</v>
      </c>
      <c r="G210" s="222">
        <v>658</v>
      </c>
      <c r="K210" s="4"/>
      <c r="L210" s="4"/>
      <c r="M210" s="4"/>
      <c r="N210" s="4"/>
      <c r="O210" s="4"/>
      <c r="P210" s="4"/>
    </row>
    <row r="211" spans="1:16" ht="14" hidden="1" x14ac:dyDescent="0.15">
      <c r="A211" s="5">
        <v>2</v>
      </c>
      <c r="B211" s="8" t="s">
        <v>1</v>
      </c>
      <c r="C211" s="222">
        <v>2229</v>
      </c>
      <c r="D211" s="222">
        <v>2184</v>
      </c>
      <c r="E211" s="222">
        <v>2057</v>
      </c>
      <c r="F211" s="222">
        <v>1877</v>
      </c>
      <c r="G211" s="222">
        <v>980</v>
      </c>
      <c r="K211" s="4"/>
      <c r="L211" s="4"/>
      <c r="M211" s="4"/>
      <c r="N211" s="4"/>
      <c r="O211" s="4"/>
      <c r="P211" s="4"/>
    </row>
    <row r="212" spans="1:16" ht="14" hidden="1" x14ac:dyDescent="0.15">
      <c r="A212" s="5">
        <v>3</v>
      </c>
      <c r="B212" s="8" t="s">
        <v>5</v>
      </c>
      <c r="C212" s="222">
        <v>3269</v>
      </c>
      <c r="D212" s="222">
        <v>3201</v>
      </c>
      <c r="E212" s="222">
        <v>3017</v>
      </c>
      <c r="F212" s="222">
        <v>2754</v>
      </c>
      <c r="G212" s="222">
        <v>1402</v>
      </c>
      <c r="K212" s="4"/>
      <c r="L212" s="4"/>
      <c r="M212" s="4"/>
      <c r="N212" s="4"/>
      <c r="O212" s="4"/>
      <c r="P212" s="4"/>
    </row>
    <row r="213" spans="1:16" hidden="1" x14ac:dyDescent="0.15">
      <c r="A213" s="5"/>
      <c r="B213" s="9"/>
      <c r="C213" s="10"/>
      <c r="D213" s="10"/>
      <c r="E213" s="10"/>
      <c r="F213" s="10"/>
      <c r="G213" s="10"/>
    </row>
    <row r="214" spans="1:16" ht="18" hidden="1" x14ac:dyDescent="0.2">
      <c r="A214" s="455" t="s">
        <v>36</v>
      </c>
      <c r="B214" s="456"/>
      <c r="C214" s="456"/>
      <c r="D214" s="456"/>
      <c r="E214" s="456"/>
      <c r="F214" s="456"/>
      <c r="G214" s="456"/>
    </row>
    <row r="215" spans="1:16" hidden="1" x14ac:dyDescent="0.15">
      <c r="A215" s="457" t="s">
        <v>0</v>
      </c>
      <c r="B215" s="458"/>
      <c r="C215" s="458"/>
      <c r="D215" s="458"/>
      <c r="E215" s="458"/>
      <c r="F215" s="458"/>
      <c r="G215" s="458"/>
    </row>
    <row r="216" spans="1:16" hidden="1" x14ac:dyDescent="0.15">
      <c r="A216" s="5" t="s">
        <v>2</v>
      </c>
      <c r="B216" s="6" t="s">
        <v>2</v>
      </c>
      <c r="C216" s="253" t="s">
        <v>42</v>
      </c>
      <c r="D216" s="253" t="s">
        <v>43</v>
      </c>
      <c r="E216" s="253" t="s">
        <v>44</v>
      </c>
      <c r="F216" s="253" t="s">
        <v>45</v>
      </c>
      <c r="G216" s="253" t="s">
        <v>46</v>
      </c>
    </row>
    <row r="217" spans="1:16" hidden="1" x14ac:dyDescent="0.15">
      <c r="A217" s="5">
        <v>18</v>
      </c>
      <c r="B217" s="8"/>
      <c r="C217" s="12">
        <f t="shared" ref="C217:G232" si="6">+C147*$M$2</f>
        <v>228.16499999999999</v>
      </c>
      <c r="D217" s="12">
        <f t="shared" si="6"/>
        <v>223.48333333333332</v>
      </c>
      <c r="E217" s="12">
        <f t="shared" si="6"/>
        <v>211.11666666666667</v>
      </c>
      <c r="F217" s="12">
        <f t="shared" si="6"/>
        <v>192.56666666666666</v>
      </c>
      <c r="G217" s="12">
        <f t="shared" si="6"/>
        <v>149.01833333333335</v>
      </c>
    </row>
    <row r="218" spans="1:16" hidden="1" x14ac:dyDescent="0.15">
      <c r="A218" s="5">
        <v>19</v>
      </c>
      <c r="B218" s="8"/>
      <c r="C218" s="12">
        <f t="shared" si="6"/>
        <v>232.405</v>
      </c>
      <c r="D218" s="12">
        <f t="shared" si="6"/>
        <v>227.81166666666667</v>
      </c>
      <c r="E218" s="12">
        <f t="shared" si="6"/>
        <v>214.82666666666665</v>
      </c>
      <c r="F218" s="12">
        <f t="shared" si="6"/>
        <v>196.01166666666666</v>
      </c>
      <c r="G218" s="12">
        <f t="shared" si="6"/>
        <v>152.02166666666668</v>
      </c>
    </row>
    <row r="219" spans="1:16" hidden="1" x14ac:dyDescent="0.15">
      <c r="A219" s="5">
        <v>20</v>
      </c>
      <c r="B219" s="8"/>
      <c r="C219" s="12">
        <f t="shared" si="6"/>
        <v>236.29166666666666</v>
      </c>
      <c r="D219" s="12">
        <f t="shared" si="6"/>
        <v>231.08</v>
      </c>
      <c r="E219" s="12">
        <f t="shared" si="6"/>
        <v>218.27166666666668</v>
      </c>
      <c r="F219" s="12">
        <f t="shared" si="6"/>
        <v>198.83833333333334</v>
      </c>
      <c r="G219" s="12">
        <f t="shared" si="6"/>
        <v>154.93666666666667</v>
      </c>
    </row>
    <row r="220" spans="1:16" hidden="1" x14ac:dyDescent="0.15">
      <c r="A220" s="5">
        <v>21</v>
      </c>
      <c r="B220" s="8"/>
      <c r="C220" s="12">
        <f t="shared" si="6"/>
        <v>240.26666666666668</v>
      </c>
      <c r="D220" s="12">
        <f t="shared" si="6"/>
        <v>235.40833333333333</v>
      </c>
      <c r="E220" s="12">
        <f t="shared" si="6"/>
        <v>221.71666666666667</v>
      </c>
      <c r="F220" s="12">
        <f t="shared" si="6"/>
        <v>202.10666666666665</v>
      </c>
      <c r="G220" s="12">
        <f t="shared" si="6"/>
        <v>158.29333333333332</v>
      </c>
    </row>
    <row r="221" spans="1:16" hidden="1" x14ac:dyDescent="0.15">
      <c r="A221" s="5">
        <v>22</v>
      </c>
      <c r="B221" s="8"/>
      <c r="C221" s="12">
        <f t="shared" si="6"/>
        <v>243.97666666666666</v>
      </c>
      <c r="D221" s="12">
        <f t="shared" si="6"/>
        <v>239.91333333333333</v>
      </c>
      <c r="E221" s="12">
        <f t="shared" si="6"/>
        <v>225.51499999999999</v>
      </c>
      <c r="F221" s="12">
        <f t="shared" si="6"/>
        <v>205.99333333333334</v>
      </c>
      <c r="G221" s="12">
        <f t="shared" si="6"/>
        <v>161.82666666666665</v>
      </c>
    </row>
    <row r="222" spans="1:16" hidden="1" x14ac:dyDescent="0.15">
      <c r="A222" s="5">
        <v>23</v>
      </c>
      <c r="B222" s="8"/>
      <c r="C222" s="12">
        <f t="shared" si="6"/>
        <v>248.57</v>
      </c>
      <c r="D222" s="12">
        <f t="shared" si="6"/>
        <v>243.44666666666666</v>
      </c>
      <c r="E222" s="12">
        <f t="shared" si="6"/>
        <v>229.49</v>
      </c>
      <c r="F222" s="12">
        <f t="shared" si="6"/>
        <v>208.99666666666667</v>
      </c>
      <c r="G222" s="12">
        <f t="shared" si="6"/>
        <v>165.095</v>
      </c>
    </row>
    <row r="223" spans="1:16" hidden="1" x14ac:dyDescent="0.15">
      <c r="A223" s="5">
        <v>24</v>
      </c>
      <c r="B223" s="8"/>
      <c r="C223" s="12">
        <f t="shared" si="6"/>
        <v>252.72166666666666</v>
      </c>
      <c r="D223" s="12">
        <f t="shared" si="6"/>
        <v>247.51</v>
      </c>
      <c r="E223" s="12">
        <f t="shared" si="6"/>
        <v>233.37666666666667</v>
      </c>
      <c r="F223" s="12">
        <f t="shared" si="6"/>
        <v>212.70666666666668</v>
      </c>
      <c r="G223" s="12">
        <f t="shared" si="6"/>
        <v>168.36333333333334</v>
      </c>
    </row>
    <row r="224" spans="1:16" hidden="1" x14ac:dyDescent="0.15">
      <c r="A224" s="5">
        <v>25</v>
      </c>
      <c r="B224" s="8"/>
      <c r="C224" s="12">
        <f t="shared" si="6"/>
        <v>256.52</v>
      </c>
      <c r="D224" s="12">
        <f t="shared" si="6"/>
        <v>251.39666666666668</v>
      </c>
      <c r="E224" s="12">
        <f t="shared" si="6"/>
        <v>236.46833333333333</v>
      </c>
      <c r="F224" s="12">
        <f t="shared" si="6"/>
        <v>216.41666666666666</v>
      </c>
      <c r="G224" s="12">
        <f t="shared" si="6"/>
        <v>172.33833333333334</v>
      </c>
    </row>
    <row r="225" spans="1:7" hidden="1" x14ac:dyDescent="0.15">
      <c r="A225" s="5">
        <v>26</v>
      </c>
      <c r="B225" s="8"/>
      <c r="C225" s="12">
        <f t="shared" si="6"/>
        <v>260.67166666666668</v>
      </c>
      <c r="D225" s="12">
        <f t="shared" si="6"/>
        <v>255.54833333333335</v>
      </c>
      <c r="E225" s="12">
        <f t="shared" si="6"/>
        <v>240.70833333333334</v>
      </c>
      <c r="F225" s="12">
        <f t="shared" si="6"/>
        <v>219.42</v>
      </c>
      <c r="G225" s="12">
        <f t="shared" si="6"/>
        <v>175.25333333333333</v>
      </c>
    </row>
    <row r="226" spans="1:7" hidden="1" x14ac:dyDescent="0.15">
      <c r="A226" s="5">
        <v>27</v>
      </c>
      <c r="B226" s="8"/>
      <c r="C226" s="12">
        <f t="shared" si="6"/>
        <v>264.38166666666666</v>
      </c>
      <c r="D226" s="12">
        <f t="shared" si="6"/>
        <v>259.25833333333333</v>
      </c>
      <c r="E226" s="12">
        <f t="shared" si="6"/>
        <v>243.97666666666666</v>
      </c>
      <c r="F226" s="12">
        <f t="shared" si="6"/>
        <v>222.95333333333332</v>
      </c>
      <c r="G226" s="12">
        <f t="shared" si="6"/>
        <v>178.69833333333332</v>
      </c>
    </row>
    <row r="227" spans="1:7" hidden="1" x14ac:dyDescent="0.15">
      <c r="A227" s="5">
        <v>28</v>
      </c>
      <c r="B227" s="8"/>
      <c r="C227" s="12">
        <f t="shared" si="6"/>
        <v>269.32833333333332</v>
      </c>
      <c r="D227" s="12">
        <f t="shared" si="6"/>
        <v>264.11666666666667</v>
      </c>
      <c r="E227" s="12">
        <f t="shared" si="6"/>
        <v>248.83500000000001</v>
      </c>
      <c r="F227" s="12">
        <f t="shared" si="6"/>
        <v>226.92833333333334</v>
      </c>
      <c r="G227" s="12">
        <f t="shared" si="6"/>
        <v>183.02666666666667</v>
      </c>
    </row>
    <row r="228" spans="1:7" hidden="1" x14ac:dyDescent="0.15">
      <c r="A228" s="5">
        <v>29</v>
      </c>
      <c r="B228" s="8"/>
      <c r="C228" s="12">
        <f t="shared" si="6"/>
        <v>274.18666666666667</v>
      </c>
      <c r="D228" s="12">
        <f t="shared" si="6"/>
        <v>268.70999999999998</v>
      </c>
      <c r="E228" s="12">
        <f t="shared" si="6"/>
        <v>253.25166666666667</v>
      </c>
      <c r="F228" s="12">
        <f t="shared" si="6"/>
        <v>230.72666666666666</v>
      </c>
      <c r="G228" s="12">
        <f t="shared" si="6"/>
        <v>187.70833333333334</v>
      </c>
    </row>
    <row r="229" spans="1:7" hidden="1" x14ac:dyDescent="0.15">
      <c r="A229" s="5">
        <v>30</v>
      </c>
      <c r="B229" s="8"/>
      <c r="C229" s="12">
        <f t="shared" si="6"/>
        <v>279.13333333333333</v>
      </c>
      <c r="D229" s="12">
        <f t="shared" si="6"/>
        <v>273.30333333333334</v>
      </c>
      <c r="E229" s="12">
        <f t="shared" si="6"/>
        <v>257.58</v>
      </c>
      <c r="F229" s="12">
        <f t="shared" si="6"/>
        <v>235.05500000000001</v>
      </c>
      <c r="G229" s="12">
        <f t="shared" si="6"/>
        <v>191.77166666666668</v>
      </c>
    </row>
    <row r="230" spans="1:7" hidden="1" x14ac:dyDescent="0.15">
      <c r="A230" s="5">
        <v>31</v>
      </c>
      <c r="B230" s="8"/>
      <c r="C230" s="12">
        <f t="shared" si="6"/>
        <v>283.55</v>
      </c>
      <c r="D230" s="12">
        <f t="shared" si="6"/>
        <v>277.80833333333334</v>
      </c>
      <c r="E230" s="12">
        <f t="shared" si="6"/>
        <v>261.64333333333332</v>
      </c>
      <c r="F230" s="12">
        <f t="shared" si="6"/>
        <v>238.85333333333332</v>
      </c>
      <c r="G230" s="12">
        <f t="shared" si="6"/>
        <v>196.01166666666666</v>
      </c>
    </row>
    <row r="231" spans="1:7" hidden="1" x14ac:dyDescent="0.15">
      <c r="A231" s="5">
        <v>32</v>
      </c>
      <c r="B231" s="8"/>
      <c r="C231" s="12">
        <f t="shared" si="6"/>
        <v>288.58499999999998</v>
      </c>
      <c r="D231" s="12">
        <f t="shared" si="6"/>
        <v>282.49</v>
      </c>
      <c r="E231" s="12">
        <f t="shared" si="6"/>
        <v>266.50166666666667</v>
      </c>
      <c r="F231" s="12">
        <f t="shared" si="6"/>
        <v>242.91666666666666</v>
      </c>
      <c r="G231" s="12">
        <f t="shared" si="6"/>
        <v>199.98666666666668</v>
      </c>
    </row>
    <row r="232" spans="1:7" hidden="1" x14ac:dyDescent="0.15">
      <c r="A232" s="5">
        <v>33</v>
      </c>
      <c r="B232" s="8"/>
      <c r="C232" s="12">
        <f t="shared" si="6"/>
        <v>296.27</v>
      </c>
      <c r="D232" s="12">
        <f t="shared" si="6"/>
        <v>290.26333333333332</v>
      </c>
      <c r="E232" s="12">
        <f t="shared" si="6"/>
        <v>273.65666666666664</v>
      </c>
      <c r="F232" s="12">
        <f t="shared" si="6"/>
        <v>249.18833333333333</v>
      </c>
      <c r="G232" s="12">
        <f t="shared" si="6"/>
        <v>206.25833333333333</v>
      </c>
    </row>
    <row r="233" spans="1:7" hidden="1" x14ac:dyDescent="0.15">
      <c r="A233" s="5">
        <v>34</v>
      </c>
      <c r="B233" s="8"/>
      <c r="C233" s="12">
        <f t="shared" ref="C233:G248" si="7">+C163*$M$2</f>
        <v>304.13166666666666</v>
      </c>
      <c r="D233" s="12">
        <f t="shared" si="7"/>
        <v>298.125</v>
      </c>
      <c r="E233" s="12">
        <f t="shared" si="7"/>
        <v>280.81166666666667</v>
      </c>
      <c r="F233" s="12">
        <f t="shared" si="7"/>
        <v>256.07833333333332</v>
      </c>
      <c r="G233" s="12">
        <f t="shared" si="7"/>
        <v>212.26499999999999</v>
      </c>
    </row>
    <row r="234" spans="1:7" hidden="1" x14ac:dyDescent="0.15">
      <c r="A234" s="5">
        <v>35</v>
      </c>
      <c r="B234" s="8"/>
      <c r="C234" s="12">
        <f t="shared" si="7"/>
        <v>311.99333333333334</v>
      </c>
      <c r="D234" s="12">
        <f t="shared" si="7"/>
        <v>305.81</v>
      </c>
      <c r="E234" s="12">
        <f t="shared" si="7"/>
        <v>288.40833333333336</v>
      </c>
      <c r="F234" s="12">
        <f t="shared" si="7"/>
        <v>262.79166666666669</v>
      </c>
      <c r="G234" s="12">
        <f t="shared" si="7"/>
        <v>218.27166666666668</v>
      </c>
    </row>
    <row r="235" spans="1:7" hidden="1" x14ac:dyDescent="0.15">
      <c r="A235" s="5">
        <v>36</v>
      </c>
      <c r="B235" s="8"/>
      <c r="C235" s="12">
        <f t="shared" si="7"/>
        <v>319.76666666666665</v>
      </c>
      <c r="D235" s="12">
        <f t="shared" si="7"/>
        <v>313.58333333333331</v>
      </c>
      <c r="E235" s="12">
        <f t="shared" si="7"/>
        <v>295.56333333333333</v>
      </c>
      <c r="F235" s="12">
        <f t="shared" si="7"/>
        <v>269.32833333333332</v>
      </c>
      <c r="G235" s="12">
        <f t="shared" si="7"/>
        <v>224.80833333333334</v>
      </c>
    </row>
    <row r="236" spans="1:7" hidden="1" x14ac:dyDescent="0.15">
      <c r="A236" s="5">
        <v>37</v>
      </c>
      <c r="B236" s="8"/>
      <c r="C236" s="12">
        <f t="shared" si="7"/>
        <v>327.54000000000002</v>
      </c>
      <c r="D236" s="12">
        <f t="shared" si="7"/>
        <v>321.35666666666668</v>
      </c>
      <c r="E236" s="12">
        <f t="shared" si="7"/>
        <v>302.80666666666667</v>
      </c>
      <c r="F236" s="12">
        <f t="shared" si="7"/>
        <v>276.30666666666667</v>
      </c>
      <c r="G236" s="12">
        <f t="shared" si="7"/>
        <v>230.55</v>
      </c>
    </row>
    <row r="237" spans="1:7" hidden="1" x14ac:dyDescent="0.15">
      <c r="A237" s="5">
        <v>38</v>
      </c>
      <c r="B237" s="8"/>
      <c r="C237" s="12">
        <f t="shared" si="7"/>
        <v>335.755</v>
      </c>
      <c r="D237" s="12">
        <f t="shared" si="7"/>
        <v>329.21833333333331</v>
      </c>
      <c r="E237" s="12">
        <f t="shared" si="7"/>
        <v>310.49166666666667</v>
      </c>
      <c r="F237" s="12">
        <f t="shared" si="7"/>
        <v>282.84333333333331</v>
      </c>
      <c r="G237" s="12">
        <f t="shared" si="7"/>
        <v>237.26333333333332</v>
      </c>
    </row>
    <row r="238" spans="1:7" hidden="1" x14ac:dyDescent="0.15">
      <c r="A238" s="5">
        <v>39</v>
      </c>
      <c r="B238" s="8"/>
      <c r="C238" s="12">
        <f t="shared" si="7"/>
        <v>343.97</v>
      </c>
      <c r="D238" s="12">
        <f t="shared" si="7"/>
        <v>336.815</v>
      </c>
      <c r="E238" s="12">
        <f t="shared" si="7"/>
        <v>317.55833333333334</v>
      </c>
      <c r="F238" s="12">
        <f t="shared" si="7"/>
        <v>289.91000000000003</v>
      </c>
      <c r="G238" s="12">
        <f t="shared" si="7"/>
        <v>243.535</v>
      </c>
    </row>
    <row r="239" spans="1:7" hidden="1" x14ac:dyDescent="0.15">
      <c r="A239" s="5">
        <v>40</v>
      </c>
      <c r="B239" s="8"/>
      <c r="C239" s="12">
        <f t="shared" si="7"/>
        <v>352.09666666666669</v>
      </c>
      <c r="D239" s="12">
        <f t="shared" si="7"/>
        <v>344.94166666666666</v>
      </c>
      <c r="E239" s="12">
        <f t="shared" si="7"/>
        <v>325.06666666666666</v>
      </c>
      <c r="F239" s="12">
        <f t="shared" si="7"/>
        <v>296.27</v>
      </c>
      <c r="G239" s="12">
        <f t="shared" si="7"/>
        <v>250.33666666666667</v>
      </c>
    </row>
    <row r="240" spans="1:7" hidden="1" x14ac:dyDescent="0.15">
      <c r="A240" s="5">
        <v>41</v>
      </c>
      <c r="B240" s="8"/>
      <c r="C240" s="12">
        <f t="shared" si="7"/>
        <v>360.31166666666667</v>
      </c>
      <c r="D240" s="12">
        <f t="shared" si="7"/>
        <v>353.06833333333333</v>
      </c>
      <c r="E240" s="12">
        <f t="shared" si="7"/>
        <v>332.57499999999999</v>
      </c>
      <c r="F240" s="12">
        <f t="shared" si="7"/>
        <v>303.07166666666666</v>
      </c>
      <c r="G240" s="12">
        <f t="shared" si="7"/>
        <v>256.60833333333335</v>
      </c>
    </row>
    <row r="241" spans="1:7" hidden="1" x14ac:dyDescent="0.15">
      <c r="A241" s="5">
        <v>42</v>
      </c>
      <c r="B241" s="8"/>
      <c r="C241" s="12">
        <f t="shared" si="7"/>
        <v>368.17333333333335</v>
      </c>
      <c r="D241" s="12">
        <f t="shared" si="7"/>
        <v>360.75333333333333</v>
      </c>
      <c r="E241" s="12">
        <f t="shared" si="7"/>
        <v>339.995</v>
      </c>
      <c r="F241" s="12">
        <f t="shared" si="7"/>
        <v>309.69666666666666</v>
      </c>
      <c r="G241" s="12">
        <f t="shared" si="7"/>
        <v>263.76333333333332</v>
      </c>
    </row>
    <row r="242" spans="1:7" hidden="1" x14ac:dyDescent="0.15">
      <c r="A242" s="5">
        <v>43</v>
      </c>
      <c r="B242" s="8"/>
      <c r="C242" s="12">
        <f t="shared" si="7"/>
        <v>382.66</v>
      </c>
      <c r="D242" s="12">
        <f t="shared" si="7"/>
        <v>375.06333333333333</v>
      </c>
      <c r="E242" s="12">
        <f t="shared" si="7"/>
        <v>353.33333333333331</v>
      </c>
      <c r="F242" s="12">
        <f t="shared" si="7"/>
        <v>322.41666666666669</v>
      </c>
      <c r="G242" s="12">
        <f t="shared" si="7"/>
        <v>274.62833333333333</v>
      </c>
    </row>
    <row r="243" spans="1:7" hidden="1" x14ac:dyDescent="0.15">
      <c r="A243" s="5">
        <v>44</v>
      </c>
      <c r="B243" s="8"/>
      <c r="C243" s="12">
        <f t="shared" si="7"/>
        <v>397.5</v>
      </c>
      <c r="D243" s="12">
        <f t="shared" si="7"/>
        <v>389.46166666666664</v>
      </c>
      <c r="E243" s="12">
        <f t="shared" si="7"/>
        <v>366.84833333333336</v>
      </c>
      <c r="F243" s="12">
        <f t="shared" si="7"/>
        <v>334.78333333333336</v>
      </c>
      <c r="G243" s="12">
        <f t="shared" si="7"/>
        <v>286.73</v>
      </c>
    </row>
    <row r="244" spans="1:7" hidden="1" x14ac:dyDescent="0.15">
      <c r="A244" s="5">
        <v>45</v>
      </c>
      <c r="B244" s="8"/>
      <c r="C244" s="12">
        <f t="shared" si="7"/>
        <v>412.42833333333334</v>
      </c>
      <c r="D244" s="12">
        <f t="shared" si="7"/>
        <v>403.50666666666666</v>
      </c>
      <c r="E244" s="12">
        <f t="shared" si="7"/>
        <v>380.36333333333334</v>
      </c>
      <c r="F244" s="12">
        <f t="shared" si="7"/>
        <v>346.97333333333336</v>
      </c>
      <c r="G244" s="12">
        <f t="shared" si="7"/>
        <v>298.21333333333331</v>
      </c>
    </row>
    <row r="245" spans="1:7" hidden="1" x14ac:dyDescent="0.15">
      <c r="A245" s="5">
        <v>46</v>
      </c>
      <c r="B245" s="8"/>
      <c r="C245" s="12">
        <f t="shared" si="7"/>
        <v>426.29666666666668</v>
      </c>
      <c r="D245" s="12">
        <f t="shared" si="7"/>
        <v>418.25833333333333</v>
      </c>
      <c r="E245" s="12">
        <f t="shared" si="7"/>
        <v>393.96666666666664</v>
      </c>
      <c r="F245" s="12">
        <f t="shared" si="7"/>
        <v>359.42833333333334</v>
      </c>
      <c r="G245" s="12">
        <f t="shared" si="7"/>
        <v>309.34333333333331</v>
      </c>
    </row>
    <row r="246" spans="1:7" hidden="1" x14ac:dyDescent="0.15">
      <c r="A246" s="5">
        <v>47</v>
      </c>
      <c r="B246" s="8"/>
      <c r="C246" s="12">
        <f t="shared" si="7"/>
        <v>441.31333333333333</v>
      </c>
      <c r="D246" s="12">
        <f t="shared" si="7"/>
        <v>432.30333333333334</v>
      </c>
      <c r="E246" s="12">
        <f t="shared" si="7"/>
        <v>407.65833333333336</v>
      </c>
      <c r="F246" s="12">
        <f t="shared" si="7"/>
        <v>371.70666666666665</v>
      </c>
      <c r="G246" s="12">
        <f t="shared" si="7"/>
        <v>321.35666666666668</v>
      </c>
    </row>
    <row r="247" spans="1:7" hidden="1" x14ac:dyDescent="0.15">
      <c r="A247" s="5">
        <v>48</v>
      </c>
      <c r="B247" s="8"/>
      <c r="C247" s="12">
        <f t="shared" si="7"/>
        <v>456.86</v>
      </c>
      <c r="D247" s="12">
        <f t="shared" si="7"/>
        <v>447.40833333333336</v>
      </c>
      <c r="E247" s="12">
        <f t="shared" si="7"/>
        <v>421.79166666666669</v>
      </c>
      <c r="F247" s="12">
        <f t="shared" si="7"/>
        <v>384.78</v>
      </c>
      <c r="G247" s="12">
        <f t="shared" si="7"/>
        <v>332.92833333333334</v>
      </c>
    </row>
    <row r="248" spans="1:7" hidden="1" x14ac:dyDescent="0.15">
      <c r="A248" s="5">
        <v>49</v>
      </c>
      <c r="B248" s="8"/>
      <c r="C248" s="12">
        <f t="shared" si="7"/>
        <v>472.14166666666665</v>
      </c>
      <c r="D248" s="12">
        <f t="shared" si="7"/>
        <v>462.77833333333331</v>
      </c>
      <c r="E248" s="12">
        <f t="shared" si="7"/>
        <v>436.10166666666669</v>
      </c>
      <c r="F248" s="12">
        <f t="shared" si="7"/>
        <v>397.58833333333331</v>
      </c>
      <c r="G248" s="12">
        <f t="shared" si="7"/>
        <v>345.38333333333333</v>
      </c>
    </row>
    <row r="249" spans="1:7" hidden="1" x14ac:dyDescent="0.15">
      <c r="A249" s="5">
        <v>50</v>
      </c>
      <c r="B249" s="8"/>
      <c r="C249" s="12">
        <f t="shared" ref="C249:G264" si="8">+C179*$M$2</f>
        <v>487.51166666666666</v>
      </c>
      <c r="D249" s="12">
        <f t="shared" si="8"/>
        <v>478.14833333333331</v>
      </c>
      <c r="E249" s="12">
        <f t="shared" si="8"/>
        <v>450.5</v>
      </c>
      <c r="F249" s="12">
        <f t="shared" si="8"/>
        <v>410.66166666666669</v>
      </c>
      <c r="G249" s="12">
        <f t="shared" si="8"/>
        <v>357.66166666666669</v>
      </c>
    </row>
    <row r="250" spans="1:7" hidden="1" x14ac:dyDescent="0.15">
      <c r="A250" s="5">
        <v>51</v>
      </c>
      <c r="B250" s="8"/>
      <c r="C250" s="12">
        <f t="shared" si="8"/>
        <v>502.88166666666666</v>
      </c>
      <c r="D250" s="12">
        <f t="shared" si="8"/>
        <v>493.34166666666664</v>
      </c>
      <c r="E250" s="12">
        <f t="shared" si="8"/>
        <v>464.63333333333333</v>
      </c>
      <c r="F250" s="12">
        <f t="shared" si="8"/>
        <v>423.82333333333332</v>
      </c>
      <c r="G250" s="12">
        <f t="shared" si="8"/>
        <v>369.76333333333332</v>
      </c>
    </row>
    <row r="251" spans="1:7" hidden="1" x14ac:dyDescent="0.15">
      <c r="A251" s="5">
        <v>52</v>
      </c>
      <c r="B251" s="8"/>
      <c r="C251" s="12">
        <f t="shared" si="8"/>
        <v>518.51666666666665</v>
      </c>
      <c r="D251" s="12">
        <f t="shared" si="8"/>
        <v>507.91666666666669</v>
      </c>
      <c r="E251" s="12">
        <f t="shared" si="8"/>
        <v>479.03166666666664</v>
      </c>
      <c r="F251" s="12">
        <f t="shared" si="8"/>
        <v>436.89666666666665</v>
      </c>
      <c r="G251" s="12">
        <f t="shared" si="8"/>
        <v>381.86500000000001</v>
      </c>
    </row>
    <row r="252" spans="1:7" hidden="1" x14ac:dyDescent="0.15">
      <c r="A252" s="5">
        <v>53</v>
      </c>
      <c r="B252" s="8"/>
      <c r="C252" s="12">
        <f t="shared" si="8"/>
        <v>536.71333333333337</v>
      </c>
      <c r="D252" s="12">
        <f t="shared" si="8"/>
        <v>526.37833333333333</v>
      </c>
      <c r="E252" s="12">
        <f t="shared" si="8"/>
        <v>495.99166666666667</v>
      </c>
      <c r="F252" s="12">
        <f t="shared" si="8"/>
        <v>452.17833333333334</v>
      </c>
      <c r="G252" s="12">
        <f t="shared" si="8"/>
        <v>396.97</v>
      </c>
    </row>
    <row r="253" spans="1:7" hidden="1" x14ac:dyDescent="0.15">
      <c r="A253" s="5">
        <v>54</v>
      </c>
      <c r="B253" s="8"/>
      <c r="C253" s="12">
        <f t="shared" si="8"/>
        <v>555.17499999999995</v>
      </c>
      <c r="D253" s="12">
        <f t="shared" si="8"/>
        <v>544.39833333333331</v>
      </c>
      <c r="E253" s="12">
        <f t="shared" si="8"/>
        <v>512.95166666666671</v>
      </c>
      <c r="F253" s="12">
        <f t="shared" si="8"/>
        <v>467.90166666666664</v>
      </c>
      <c r="G253" s="12">
        <f t="shared" si="8"/>
        <v>411.36833333333334</v>
      </c>
    </row>
    <row r="254" spans="1:7" hidden="1" x14ac:dyDescent="0.15">
      <c r="A254" s="5">
        <v>55</v>
      </c>
      <c r="B254" s="8"/>
      <c r="C254" s="12">
        <f t="shared" si="8"/>
        <v>573.2833333333333</v>
      </c>
      <c r="D254" s="12">
        <f t="shared" si="8"/>
        <v>562.33000000000004</v>
      </c>
      <c r="E254" s="12">
        <f t="shared" si="8"/>
        <v>530.08833333333337</v>
      </c>
      <c r="F254" s="12">
        <f t="shared" si="8"/>
        <v>483.27166666666665</v>
      </c>
      <c r="G254" s="12">
        <f t="shared" si="8"/>
        <v>426.12</v>
      </c>
    </row>
    <row r="255" spans="1:7" hidden="1" x14ac:dyDescent="0.15">
      <c r="A255" s="5">
        <v>56</v>
      </c>
      <c r="B255" s="8"/>
      <c r="C255" s="12">
        <f t="shared" si="8"/>
        <v>591.92166666666662</v>
      </c>
      <c r="D255" s="12">
        <f t="shared" si="8"/>
        <v>580.17333333333329</v>
      </c>
      <c r="E255" s="12">
        <f t="shared" si="8"/>
        <v>546.96</v>
      </c>
      <c r="F255" s="12">
        <f t="shared" si="8"/>
        <v>498.90666666666664</v>
      </c>
      <c r="G255" s="12">
        <f t="shared" si="8"/>
        <v>441.04833333333335</v>
      </c>
    </row>
    <row r="256" spans="1:7" hidden="1" x14ac:dyDescent="0.15">
      <c r="A256" s="5">
        <v>57</v>
      </c>
      <c r="B256" s="8"/>
      <c r="C256" s="12">
        <f t="shared" si="8"/>
        <v>610.20666666666671</v>
      </c>
      <c r="D256" s="12">
        <f t="shared" si="8"/>
        <v>598.19333333333338</v>
      </c>
      <c r="E256" s="12">
        <f t="shared" si="8"/>
        <v>563.39</v>
      </c>
      <c r="F256" s="12">
        <f t="shared" si="8"/>
        <v>513.6583333333333</v>
      </c>
      <c r="G256" s="12">
        <f t="shared" si="8"/>
        <v>455.8</v>
      </c>
    </row>
    <row r="257" spans="1:7" hidden="1" x14ac:dyDescent="0.15">
      <c r="A257" s="5">
        <v>58</v>
      </c>
      <c r="B257" s="8"/>
      <c r="C257" s="12">
        <f t="shared" si="8"/>
        <v>631.23</v>
      </c>
      <c r="D257" s="12">
        <f t="shared" si="8"/>
        <v>619.04</v>
      </c>
      <c r="E257" s="12">
        <f t="shared" si="8"/>
        <v>581.14499999999998</v>
      </c>
      <c r="F257" s="12">
        <f t="shared" si="8"/>
        <v>531.67833333333328</v>
      </c>
      <c r="G257" s="12">
        <f t="shared" si="8"/>
        <v>475.05666666666667</v>
      </c>
    </row>
    <row r="258" spans="1:7" hidden="1" x14ac:dyDescent="0.15">
      <c r="A258" s="5">
        <v>59</v>
      </c>
      <c r="B258" s="8"/>
      <c r="C258" s="12">
        <f t="shared" si="8"/>
        <v>652.07666666666671</v>
      </c>
      <c r="D258" s="12">
        <f t="shared" si="8"/>
        <v>639.26833333333332</v>
      </c>
      <c r="E258" s="12">
        <f t="shared" si="8"/>
        <v>599.07666666666671</v>
      </c>
      <c r="F258" s="12">
        <f t="shared" si="8"/>
        <v>549.43333333333328</v>
      </c>
      <c r="G258" s="12">
        <f t="shared" si="8"/>
        <v>494.40166666666664</v>
      </c>
    </row>
    <row r="259" spans="1:7" hidden="1" x14ac:dyDescent="0.15">
      <c r="A259" s="5">
        <v>60</v>
      </c>
      <c r="B259" s="8"/>
      <c r="C259" s="12">
        <f t="shared" si="8"/>
        <v>673.63</v>
      </c>
      <c r="D259" s="12">
        <f t="shared" si="8"/>
        <v>659.58500000000004</v>
      </c>
      <c r="E259" s="12">
        <f t="shared" si="8"/>
        <v>616.74333333333334</v>
      </c>
      <c r="F259" s="12">
        <f t="shared" si="8"/>
        <v>567.36500000000001</v>
      </c>
      <c r="G259" s="12">
        <f t="shared" si="8"/>
        <v>513.6583333333333</v>
      </c>
    </row>
    <row r="260" spans="1:7" hidden="1" x14ac:dyDescent="0.15">
      <c r="A260" s="5">
        <v>61</v>
      </c>
      <c r="B260" s="8"/>
      <c r="C260" s="12">
        <f t="shared" si="8"/>
        <v>699.07</v>
      </c>
      <c r="D260" s="12">
        <f t="shared" si="8"/>
        <v>685.02499999999998</v>
      </c>
      <c r="E260" s="12">
        <f t="shared" si="8"/>
        <v>643.50833333333333</v>
      </c>
      <c r="F260" s="12">
        <f t="shared" si="8"/>
        <v>588.65333333333331</v>
      </c>
      <c r="G260" s="12">
        <f t="shared" si="8"/>
        <v>532.91499999999996</v>
      </c>
    </row>
    <row r="261" spans="1:7" hidden="1" x14ac:dyDescent="0.15">
      <c r="A261" s="5">
        <v>62</v>
      </c>
      <c r="B261" s="8"/>
      <c r="C261" s="12">
        <f t="shared" si="8"/>
        <v>730.34</v>
      </c>
      <c r="D261" s="12">
        <f t="shared" si="8"/>
        <v>716.20666666666671</v>
      </c>
      <c r="E261" s="12">
        <f t="shared" si="8"/>
        <v>674.86666666666667</v>
      </c>
      <c r="F261" s="12">
        <f t="shared" si="8"/>
        <v>615.41833333333329</v>
      </c>
      <c r="G261" s="12">
        <f t="shared" si="8"/>
        <v>557.11833333333334</v>
      </c>
    </row>
    <row r="262" spans="1:7" hidden="1" x14ac:dyDescent="0.15">
      <c r="A262" s="5">
        <v>63</v>
      </c>
      <c r="B262" s="8"/>
      <c r="C262" s="12">
        <f t="shared" si="8"/>
        <v>768.23500000000001</v>
      </c>
      <c r="D262" s="12">
        <f t="shared" si="8"/>
        <v>752.68833333333328</v>
      </c>
      <c r="E262" s="12">
        <f t="shared" si="8"/>
        <v>709.40499999999997</v>
      </c>
      <c r="F262" s="12">
        <f t="shared" si="8"/>
        <v>646.6</v>
      </c>
      <c r="G262" s="12">
        <f t="shared" si="8"/>
        <v>585.65</v>
      </c>
    </row>
    <row r="263" spans="1:7" hidden="1" x14ac:dyDescent="0.15">
      <c r="A263" s="5">
        <v>64</v>
      </c>
      <c r="B263" s="8"/>
      <c r="C263" s="12">
        <f t="shared" si="8"/>
        <v>812.66666666666663</v>
      </c>
      <c r="D263" s="12">
        <f t="shared" si="8"/>
        <v>796.06</v>
      </c>
      <c r="E263" s="12">
        <f t="shared" si="8"/>
        <v>750.56833333333338</v>
      </c>
      <c r="F263" s="12">
        <f t="shared" si="8"/>
        <v>684.23</v>
      </c>
      <c r="G263" s="12">
        <f t="shared" si="8"/>
        <v>619.30499999999995</v>
      </c>
    </row>
    <row r="264" spans="1:7" hidden="1" x14ac:dyDescent="0.15">
      <c r="A264" s="5">
        <v>65</v>
      </c>
      <c r="B264" s="8"/>
      <c r="C264" s="12">
        <f t="shared" si="8"/>
        <v>865.57833333333338</v>
      </c>
      <c r="D264" s="12">
        <f t="shared" si="8"/>
        <v>847.91166666666663</v>
      </c>
      <c r="E264" s="12">
        <f t="shared" si="8"/>
        <v>799.68166666666662</v>
      </c>
      <c r="F264" s="12">
        <f t="shared" si="8"/>
        <v>729.01499999999999</v>
      </c>
      <c r="G264" s="12">
        <f t="shared" si="8"/>
        <v>665.23833333333334</v>
      </c>
    </row>
    <row r="265" spans="1:7" hidden="1" x14ac:dyDescent="0.15">
      <c r="A265" s="5">
        <v>66</v>
      </c>
      <c r="B265" s="8"/>
      <c r="C265" s="12">
        <f t="shared" ref="C265:G280" si="9">+C195*$M$2</f>
        <v>927.76499999999999</v>
      </c>
      <c r="D265" s="12">
        <f t="shared" si="9"/>
        <v>909.21500000000003</v>
      </c>
      <c r="E265" s="12">
        <f t="shared" si="9"/>
        <v>856.92166666666662</v>
      </c>
      <c r="F265" s="12">
        <f t="shared" si="9"/>
        <v>781.57333333333338</v>
      </c>
      <c r="G265" s="12">
        <f t="shared" si="9"/>
        <v>718.76833333333332</v>
      </c>
    </row>
    <row r="266" spans="1:7" hidden="1" x14ac:dyDescent="0.15">
      <c r="A266" s="5">
        <v>67</v>
      </c>
      <c r="B266" s="8"/>
      <c r="C266" s="12">
        <f t="shared" si="9"/>
        <v>1001.7</v>
      </c>
      <c r="D266" s="12">
        <f t="shared" si="9"/>
        <v>982.17833333333328</v>
      </c>
      <c r="E266" s="12">
        <f t="shared" si="9"/>
        <v>925.46833333333336</v>
      </c>
      <c r="F266" s="12">
        <f t="shared" si="9"/>
        <v>843.93666666666661</v>
      </c>
      <c r="G266" s="12">
        <f t="shared" si="9"/>
        <v>776.45</v>
      </c>
    </row>
    <row r="267" spans="1:7" hidden="1" x14ac:dyDescent="0.15">
      <c r="A267" s="5">
        <v>68</v>
      </c>
      <c r="B267" s="8"/>
      <c r="C267" s="12">
        <f t="shared" si="9"/>
        <v>1087.03</v>
      </c>
      <c r="D267" s="12">
        <f t="shared" si="9"/>
        <v>1064.9466666666667</v>
      </c>
      <c r="E267" s="12">
        <f t="shared" si="9"/>
        <v>1003.7316666666667</v>
      </c>
      <c r="F267" s="12">
        <f t="shared" si="9"/>
        <v>915.13333333333333</v>
      </c>
      <c r="G267" s="12">
        <f t="shared" si="9"/>
        <v>842.08166666666671</v>
      </c>
    </row>
    <row r="268" spans="1:7" hidden="1" x14ac:dyDescent="0.15">
      <c r="A268" s="5">
        <v>69</v>
      </c>
      <c r="B268" s="8"/>
      <c r="C268" s="12">
        <f t="shared" si="9"/>
        <v>1186.2283333333332</v>
      </c>
      <c r="D268" s="12">
        <f t="shared" si="9"/>
        <v>1162.7316666666666</v>
      </c>
      <c r="E268" s="12">
        <f t="shared" si="9"/>
        <v>1095.51</v>
      </c>
      <c r="F268" s="12">
        <f t="shared" si="9"/>
        <v>998.78499999999997</v>
      </c>
      <c r="G268" s="12">
        <f t="shared" si="9"/>
        <v>919.90333333333331</v>
      </c>
    </row>
    <row r="269" spans="1:7" hidden="1" x14ac:dyDescent="0.15">
      <c r="A269" s="5">
        <v>70</v>
      </c>
      <c r="B269" s="8"/>
      <c r="C269" s="12">
        <f t="shared" si="9"/>
        <v>1301.3266666666666</v>
      </c>
      <c r="D269" s="12">
        <f t="shared" si="9"/>
        <v>1274.8266666666666</v>
      </c>
      <c r="E269" s="12">
        <f t="shared" si="9"/>
        <v>1191.6166666666666</v>
      </c>
      <c r="F269" s="12">
        <f t="shared" si="9"/>
        <v>1095.5983333333334</v>
      </c>
      <c r="G269" s="12">
        <f t="shared" si="9"/>
        <v>1023.2533333333333</v>
      </c>
    </row>
    <row r="270" spans="1:7" hidden="1" x14ac:dyDescent="0.15">
      <c r="A270" s="5">
        <v>71</v>
      </c>
      <c r="B270" s="8"/>
      <c r="C270" s="12">
        <f t="shared" si="9"/>
        <v>1432.5016666666666</v>
      </c>
      <c r="D270" s="12">
        <f t="shared" si="9"/>
        <v>1403.97</v>
      </c>
      <c r="E270" s="12">
        <f t="shared" si="9"/>
        <v>1323.2333333333333</v>
      </c>
      <c r="F270" s="12">
        <f t="shared" si="9"/>
        <v>1206.3683333333333</v>
      </c>
      <c r="G270" s="12">
        <f t="shared" si="9"/>
        <v>1126.6916666666666</v>
      </c>
    </row>
    <row r="271" spans="1:7" hidden="1" x14ac:dyDescent="0.15">
      <c r="A271" s="5">
        <v>72</v>
      </c>
      <c r="B271" s="8"/>
      <c r="C271" s="12">
        <f t="shared" si="9"/>
        <v>1585.23</v>
      </c>
      <c r="D271" s="12">
        <f t="shared" si="9"/>
        <v>1553.165</v>
      </c>
      <c r="E271" s="12">
        <f t="shared" si="9"/>
        <v>1464.125</v>
      </c>
      <c r="F271" s="12">
        <f t="shared" si="9"/>
        <v>1334.9816666666666</v>
      </c>
      <c r="G271" s="12">
        <f t="shared" si="9"/>
        <v>1247.2666666666667</v>
      </c>
    </row>
    <row r="272" spans="1:7" hidden="1" x14ac:dyDescent="0.15">
      <c r="A272" s="5">
        <v>73</v>
      </c>
      <c r="B272" s="8"/>
      <c r="C272" s="12">
        <f t="shared" si="9"/>
        <v>1760.5716666666667</v>
      </c>
      <c r="D272" s="12">
        <f t="shared" si="9"/>
        <v>1724.9733333333334</v>
      </c>
      <c r="E272" s="12">
        <f t="shared" si="9"/>
        <v>1626.1283333333333</v>
      </c>
      <c r="F272" s="12">
        <f t="shared" si="9"/>
        <v>1482.5866666666666</v>
      </c>
      <c r="G272" s="12">
        <f t="shared" si="9"/>
        <v>1384.4483333333333</v>
      </c>
    </row>
    <row r="273" spans="1:7" hidden="1" x14ac:dyDescent="0.15">
      <c r="A273" s="5">
        <v>74</v>
      </c>
      <c r="B273" s="8"/>
      <c r="C273" s="12">
        <f t="shared" si="9"/>
        <v>1963.0316666666668</v>
      </c>
      <c r="D273" s="12">
        <f t="shared" si="9"/>
        <v>1923.635</v>
      </c>
      <c r="E273" s="12">
        <f t="shared" si="9"/>
        <v>1812.6</v>
      </c>
      <c r="F273" s="12">
        <f t="shared" si="9"/>
        <v>1652.6283333333333</v>
      </c>
      <c r="G273" s="12">
        <f t="shared" si="9"/>
        <v>1543.89</v>
      </c>
    </row>
    <row r="274" spans="1:7" hidden="1" x14ac:dyDescent="0.15">
      <c r="A274" s="5">
        <v>75</v>
      </c>
      <c r="B274" s="8"/>
      <c r="C274" s="12">
        <f t="shared" si="9"/>
        <v>2194.6416666666669</v>
      </c>
      <c r="D274" s="12">
        <f t="shared" si="9"/>
        <v>2150.3866666666668</v>
      </c>
      <c r="E274" s="12">
        <f t="shared" si="9"/>
        <v>2018.5050000000001</v>
      </c>
      <c r="F274" s="12">
        <f t="shared" si="9"/>
        <v>1847.7566666666667</v>
      </c>
      <c r="G274" s="12">
        <f t="shared" si="9"/>
        <v>1736.8983333333333</v>
      </c>
    </row>
    <row r="275" spans="1:7" hidden="1" x14ac:dyDescent="0.15">
      <c r="A275" s="5">
        <v>76</v>
      </c>
      <c r="B275" s="8"/>
      <c r="C275" s="12">
        <f t="shared" si="9"/>
        <v>2461.3200000000002</v>
      </c>
      <c r="D275" s="12">
        <f t="shared" si="9"/>
        <v>2411.0583333333334</v>
      </c>
      <c r="E275" s="12">
        <f t="shared" si="9"/>
        <v>2271.0500000000002</v>
      </c>
      <c r="F275" s="12">
        <f t="shared" si="9"/>
        <v>2072.1233333333334</v>
      </c>
      <c r="G275" s="12">
        <f t="shared" si="9"/>
        <v>1947.8383333333334</v>
      </c>
    </row>
    <row r="276" spans="1:7" hidden="1" x14ac:dyDescent="0.15">
      <c r="A276" s="5">
        <v>77</v>
      </c>
      <c r="B276" s="8"/>
      <c r="C276" s="12">
        <f t="shared" si="9"/>
        <v>2763.8616666666667</v>
      </c>
      <c r="D276" s="12">
        <f t="shared" si="9"/>
        <v>2708.1233333333334</v>
      </c>
      <c r="E276" s="12">
        <f t="shared" si="9"/>
        <v>2552.0383333333334</v>
      </c>
      <c r="F276" s="12">
        <f t="shared" si="9"/>
        <v>2327.3183333333332</v>
      </c>
      <c r="G276" s="12">
        <f t="shared" si="9"/>
        <v>2187.3983333333335</v>
      </c>
    </row>
    <row r="277" spans="1:7" hidden="1" x14ac:dyDescent="0.15">
      <c r="A277" s="5">
        <v>78</v>
      </c>
      <c r="B277" s="8"/>
      <c r="C277" s="12">
        <f t="shared" si="9"/>
        <v>3105.7116666666666</v>
      </c>
      <c r="D277" s="12">
        <f t="shared" si="9"/>
        <v>3042.9066666666668</v>
      </c>
      <c r="E277" s="12">
        <f t="shared" si="9"/>
        <v>2868.0066666666667</v>
      </c>
      <c r="F277" s="12">
        <f t="shared" si="9"/>
        <v>2614.8433333333332</v>
      </c>
      <c r="G277" s="12">
        <f t="shared" si="9"/>
        <v>2457.5216666666665</v>
      </c>
    </row>
    <row r="278" spans="1:7" hidden="1" x14ac:dyDescent="0.15">
      <c r="A278" s="5">
        <v>79</v>
      </c>
      <c r="B278" s="8"/>
      <c r="C278" s="12">
        <f t="shared" si="9"/>
        <v>3489.3433333333332</v>
      </c>
      <c r="D278" s="12">
        <f t="shared" si="9"/>
        <v>3419.2066666666665</v>
      </c>
      <c r="E278" s="12">
        <f t="shared" si="9"/>
        <v>3222.2233333333334</v>
      </c>
      <c r="F278" s="12">
        <f t="shared" si="9"/>
        <v>2937.8783333333331</v>
      </c>
      <c r="G278" s="12">
        <f t="shared" si="9"/>
        <v>2761.1233333333334</v>
      </c>
    </row>
    <row r="279" spans="1:7" hidden="1" x14ac:dyDescent="0.15">
      <c r="A279" s="5">
        <v>80</v>
      </c>
      <c r="B279" s="8" t="s">
        <v>3</v>
      </c>
      <c r="C279" s="12">
        <f t="shared" si="9"/>
        <v>3948.5883333333331</v>
      </c>
      <c r="D279" s="12">
        <f t="shared" si="9"/>
        <v>3868.8233333333333</v>
      </c>
      <c r="E279" s="12">
        <f t="shared" si="9"/>
        <v>3646.3116666666665</v>
      </c>
      <c r="F279" s="12">
        <f t="shared" si="9"/>
        <v>3324.6016666666665</v>
      </c>
      <c r="G279" s="12">
        <f t="shared" si="9"/>
        <v>3124.35</v>
      </c>
    </row>
    <row r="280" spans="1:7" hidden="1" x14ac:dyDescent="0.15">
      <c r="A280" s="5">
        <v>1</v>
      </c>
      <c r="B280" s="8" t="s">
        <v>4</v>
      </c>
      <c r="C280" s="12">
        <f t="shared" si="9"/>
        <v>117.21833333333333</v>
      </c>
      <c r="D280" s="12">
        <f t="shared" si="9"/>
        <v>114.56833333333333</v>
      </c>
      <c r="E280" s="12">
        <f t="shared" si="9"/>
        <v>107.855</v>
      </c>
      <c r="F280" s="12">
        <f t="shared" si="9"/>
        <v>98.756666666666661</v>
      </c>
      <c r="G280" s="12">
        <f t="shared" si="9"/>
        <v>58.123333333333335</v>
      </c>
    </row>
    <row r="281" spans="1:7" hidden="1" x14ac:dyDescent="0.15">
      <c r="A281" s="5">
        <v>2</v>
      </c>
      <c r="B281" s="8" t="s">
        <v>1</v>
      </c>
      <c r="C281" s="12">
        <f t="shared" ref="C281:G282" si="10">+C211*$M$2</f>
        <v>196.89500000000001</v>
      </c>
      <c r="D281" s="12">
        <f t="shared" si="10"/>
        <v>192.92</v>
      </c>
      <c r="E281" s="12">
        <f t="shared" si="10"/>
        <v>181.70166666666665</v>
      </c>
      <c r="F281" s="12">
        <f t="shared" si="10"/>
        <v>165.80166666666668</v>
      </c>
      <c r="G281" s="12">
        <f t="shared" si="10"/>
        <v>86.566666666666663</v>
      </c>
    </row>
    <row r="282" spans="1:7" hidden="1" x14ac:dyDescent="0.15">
      <c r="A282" s="5">
        <v>3</v>
      </c>
      <c r="B282" s="8" t="s">
        <v>5</v>
      </c>
      <c r="C282" s="12">
        <f t="shared" si="10"/>
        <v>288.76166666666666</v>
      </c>
      <c r="D282" s="12">
        <f t="shared" si="10"/>
        <v>282.755</v>
      </c>
      <c r="E282" s="12">
        <f t="shared" si="10"/>
        <v>266.50166666666667</v>
      </c>
      <c r="F282" s="12">
        <f t="shared" si="10"/>
        <v>243.27</v>
      </c>
      <c r="G282" s="12">
        <f t="shared" si="10"/>
        <v>123.84333333333333</v>
      </c>
    </row>
    <row r="284" spans="1:7" ht="14" hidden="1" thickBot="1" x14ac:dyDescent="0.2"/>
    <row r="285" spans="1:7" ht="18" hidden="1" x14ac:dyDescent="0.2">
      <c r="A285" s="459" t="s">
        <v>32</v>
      </c>
      <c r="B285" s="460"/>
      <c r="C285" s="460"/>
      <c r="D285" s="460"/>
      <c r="E285" s="460"/>
      <c r="F285" s="460"/>
      <c r="G285" s="460"/>
    </row>
    <row r="286" spans="1:7" ht="18" hidden="1" x14ac:dyDescent="0.2">
      <c r="A286" s="455" t="s">
        <v>12</v>
      </c>
      <c r="B286" s="456"/>
      <c r="C286" s="456"/>
      <c r="D286" s="456"/>
      <c r="E286" s="456"/>
      <c r="F286" s="456"/>
      <c r="G286" s="456"/>
    </row>
    <row r="287" spans="1:7" hidden="1" x14ac:dyDescent="0.15">
      <c r="A287" s="457" t="s">
        <v>0</v>
      </c>
      <c r="B287" s="458"/>
      <c r="C287" s="458"/>
      <c r="D287" s="458"/>
      <c r="E287" s="458"/>
      <c r="F287" s="458"/>
      <c r="G287" s="458"/>
    </row>
    <row r="288" spans="1:7" hidden="1" x14ac:dyDescent="0.15">
      <c r="A288" s="5" t="s">
        <v>2</v>
      </c>
      <c r="B288" s="6" t="s">
        <v>2</v>
      </c>
      <c r="C288" s="253" t="s">
        <v>47</v>
      </c>
      <c r="D288" s="253" t="s">
        <v>48</v>
      </c>
      <c r="E288" s="253" t="s">
        <v>49</v>
      </c>
      <c r="F288" s="253" t="s">
        <v>50</v>
      </c>
      <c r="G288" s="253" t="s">
        <v>51</v>
      </c>
    </row>
    <row r="289" spans="1:16" ht="14" hidden="1" x14ac:dyDescent="0.15">
      <c r="A289" s="5">
        <v>18</v>
      </c>
      <c r="B289" s="8"/>
      <c r="C289" s="222">
        <v>2054</v>
      </c>
      <c r="D289" s="222">
        <v>2012</v>
      </c>
      <c r="E289" s="222">
        <v>1897</v>
      </c>
      <c r="F289" s="222">
        <v>1731</v>
      </c>
      <c r="G289" s="222">
        <v>1336</v>
      </c>
      <c r="K289" s="4"/>
      <c r="L289" s="4"/>
      <c r="M289" s="4"/>
      <c r="N289" s="4"/>
      <c r="O289" s="4"/>
      <c r="P289" s="4"/>
    </row>
    <row r="290" spans="1:16" ht="14" hidden="1" x14ac:dyDescent="0.15">
      <c r="A290" s="5">
        <v>19</v>
      </c>
      <c r="B290" s="8"/>
      <c r="C290" s="222">
        <v>2087</v>
      </c>
      <c r="D290" s="222">
        <v>2046</v>
      </c>
      <c r="E290" s="222">
        <v>1925</v>
      </c>
      <c r="F290" s="222">
        <v>1757</v>
      </c>
      <c r="G290" s="222">
        <v>1365</v>
      </c>
      <c r="K290" s="4"/>
      <c r="L290" s="4"/>
      <c r="M290" s="4"/>
      <c r="N290" s="4"/>
      <c r="O290" s="4"/>
      <c r="P290" s="4"/>
    </row>
    <row r="291" spans="1:16" ht="14" hidden="1" x14ac:dyDescent="0.15">
      <c r="A291" s="5">
        <v>20</v>
      </c>
      <c r="B291" s="8"/>
      <c r="C291" s="222">
        <v>2125</v>
      </c>
      <c r="D291" s="222">
        <v>2079</v>
      </c>
      <c r="E291" s="222">
        <v>1960</v>
      </c>
      <c r="F291" s="222">
        <v>1784</v>
      </c>
      <c r="G291" s="222">
        <v>1394</v>
      </c>
      <c r="K291" s="4"/>
      <c r="L291" s="4"/>
      <c r="M291" s="4"/>
      <c r="N291" s="4"/>
      <c r="O291" s="4"/>
      <c r="P291" s="4"/>
    </row>
    <row r="292" spans="1:16" ht="14" hidden="1" x14ac:dyDescent="0.15">
      <c r="A292" s="5">
        <v>21</v>
      </c>
      <c r="B292" s="8"/>
      <c r="C292" s="222">
        <v>2160</v>
      </c>
      <c r="D292" s="222">
        <v>2112</v>
      </c>
      <c r="E292" s="222">
        <v>1998</v>
      </c>
      <c r="F292" s="222">
        <v>1817</v>
      </c>
      <c r="G292" s="222">
        <v>1427</v>
      </c>
      <c r="K292" s="4"/>
      <c r="L292" s="4"/>
      <c r="M292" s="4"/>
      <c r="N292" s="4"/>
      <c r="O292" s="4"/>
      <c r="P292" s="4"/>
    </row>
    <row r="293" spans="1:16" ht="14" hidden="1" x14ac:dyDescent="0.15">
      <c r="A293" s="5">
        <v>22</v>
      </c>
      <c r="B293" s="8"/>
      <c r="C293" s="222">
        <v>2194</v>
      </c>
      <c r="D293" s="222">
        <v>2150</v>
      </c>
      <c r="E293" s="222">
        <v>2027</v>
      </c>
      <c r="F293" s="222">
        <v>1847</v>
      </c>
      <c r="G293" s="222">
        <v>1455</v>
      </c>
      <c r="K293" s="4"/>
      <c r="L293" s="4"/>
      <c r="M293" s="4"/>
      <c r="N293" s="4"/>
      <c r="O293" s="4"/>
      <c r="P293" s="4"/>
    </row>
    <row r="294" spans="1:16" ht="14" hidden="1" x14ac:dyDescent="0.15">
      <c r="A294" s="5">
        <v>23</v>
      </c>
      <c r="B294" s="8"/>
      <c r="C294" s="222">
        <v>2231</v>
      </c>
      <c r="D294" s="222">
        <v>2188</v>
      </c>
      <c r="E294" s="222">
        <v>2058</v>
      </c>
      <c r="F294" s="222">
        <v>1879</v>
      </c>
      <c r="G294" s="222">
        <v>1486</v>
      </c>
      <c r="K294" s="4"/>
      <c r="L294" s="4"/>
      <c r="M294" s="4"/>
      <c r="N294" s="4"/>
      <c r="O294" s="4"/>
      <c r="P294" s="4"/>
    </row>
    <row r="295" spans="1:16" ht="14" hidden="1" x14ac:dyDescent="0.15">
      <c r="A295" s="5">
        <v>24</v>
      </c>
      <c r="B295" s="8"/>
      <c r="C295" s="222">
        <v>2266</v>
      </c>
      <c r="D295" s="222">
        <v>2224</v>
      </c>
      <c r="E295" s="222">
        <v>2095</v>
      </c>
      <c r="F295" s="222">
        <v>1912</v>
      </c>
      <c r="G295" s="222">
        <v>1517</v>
      </c>
      <c r="K295" s="4"/>
      <c r="L295" s="4"/>
      <c r="M295" s="4"/>
      <c r="N295" s="4"/>
      <c r="O295" s="4"/>
      <c r="P295" s="4"/>
    </row>
    <row r="296" spans="1:16" ht="14" hidden="1" x14ac:dyDescent="0.15">
      <c r="A296" s="5">
        <v>25</v>
      </c>
      <c r="B296" s="8"/>
      <c r="C296" s="222">
        <v>2305</v>
      </c>
      <c r="D296" s="222">
        <v>2258</v>
      </c>
      <c r="E296" s="222">
        <v>2129</v>
      </c>
      <c r="F296" s="222">
        <v>1940</v>
      </c>
      <c r="G296" s="222">
        <v>1543</v>
      </c>
      <c r="K296" s="4"/>
      <c r="L296" s="4"/>
      <c r="M296" s="4"/>
      <c r="N296" s="4"/>
      <c r="O296" s="4"/>
      <c r="P296" s="4"/>
    </row>
    <row r="297" spans="1:16" ht="14" hidden="1" x14ac:dyDescent="0.15">
      <c r="A297" s="5">
        <v>26</v>
      </c>
      <c r="B297" s="8"/>
      <c r="C297" s="222">
        <v>2338</v>
      </c>
      <c r="D297" s="222">
        <v>2295</v>
      </c>
      <c r="E297" s="222">
        <v>2162</v>
      </c>
      <c r="F297" s="222">
        <v>1972</v>
      </c>
      <c r="G297" s="222">
        <v>1575</v>
      </c>
      <c r="K297" s="4"/>
      <c r="L297" s="4"/>
      <c r="M297" s="4"/>
      <c r="N297" s="4"/>
      <c r="O297" s="4"/>
      <c r="P297" s="4"/>
    </row>
    <row r="298" spans="1:16" ht="14" hidden="1" x14ac:dyDescent="0.15">
      <c r="A298" s="5">
        <v>27</v>
      </c>
      <c r="B298" s="8"/>
      <c r="C298" s="222">
        <v>2379</v>
      </c>
      <c r="D298" s="222">
        <v>2331</v>
      </c>
      <c r="E298" s="222">
        <v>2194</v>
      </c>
      <c r="F298" s="222">
        <v>2002</v>
      </c>
      <c r="G298" s="222">
        <v>1608</v>
      </c>
      <c r="K298" s="4"/>
      <c r="L298" s="4"/>
      <c r="M298" s="4"/>
      <c r="N298" s="4"/>
      <c r="O298" s="4"/>
      <c r="P298" s="4"/>
    </row>
    <row r="299" spans="1:16" ht="14" hidden="1" x14ac:dyDescent="0.15">
      <c r="A299" s="5">
        <v>28</v>
      </c>
      <c r="B299" s="8"/>
      <c r="C299" s="222">
        <v>2420</v>
      </c>
      <c r="D299" s="222">
        <v>2369</v>
      </c>
      <c r="E299" s="222">
        <v>2232</v>
      </c>
      <c r="F299" s="222">
        <v>2038</v>
      </c>
      <c r="G299" s="222">
        <v>1646</v>
      </c>
      <c r="K299" s="4"/>
      <c r="L299" s="4"/>
      <c r="M299" s="4"/>
      <c r="N299" s="4"/>
      <c r="O299" s="4"/>
      <c r="P299" s="4"/>
    </row>
    <row r="300" spans="1:16" ht="14" hidden="1" x14ac:dyDescent="0.15">
      <c r="A300" s="5">
        <v>29</v>
      </c>
      <c r="B300" s="8"/>
      <c r="C300" s="222">
        <v>2465</v>
      </c>
      <c r="D300" s="222">
        <v>2414</v>
      </c>
      <c r="E300" s="222">
        <v>2276</v>
      </c>
      <c r="F300" s="222">
        <v>2075</v>
      </c>
      <c r="G300" s="222">
        <v>1683</v>
      </c>
      <c r="K300" s="4"/>
      <c r="L300" s="4"/>
      <c r="M300" s="4"/>
      <c r="N300" s="4"/>
      <c r="O300" s="4"/>
      <c r="P300" s="4"/>
    </row>
    <row r="301" spans="1:16" ht="14" hidden="1" x14ac:dyDescent="0.15">
      <c r="A301" s="5">
        <v>30</v>
      </c>
      <c r="B301" s="8"/>
      <c r="C301" s="222">
        <v>2506</v>
      </c>
      <c r="D301" s="222">
        <v>2453</v>
      </c>
      <c r="E301" s="222">
        <v>2316</v>
      </c>
      <c r="F301" s="222">
        <v>2108</v>
      </c>
      <c r="G301" s="222">
        <v>1723</v>
      </c>
      <c r="K301" s="4"/>
      <c r="L301" s="4"/>
      <c r="M301" s="4"/>
      <c r="N301" s="4"/>
      <c r="O301" s="4"/>
      <c r="P301" s="4"/>
    </row>
    <row r="302" spans="1:16" ht="14" hidden="1" x14ac:dyDescent="0.15">
      <c r="A302" s="5">
        <v>31</v>
      </c>
      <c r="B302" s="8"/>
      <c r="C302" s="222">
        <v>2549</v>
      </c>
      <c r="D302" s="222">
        <v>2495</v>
      </c>
      <c r="E302" s="222">
        <v>2356</v>
      </c>
      <c r="F302" s="222">
        <v>2146</v>
      </c>
      <c r="G302" s="222">
        <v>1757</v>
      </c>
      <c r="K302" s="4"/>
      <c r="L302" s="4"/>
      <c r="M302" s="4"/>
      <c r="N302" s="4"/>
      <c r="O302" s="4"/>
      <c r="P302" s="4"/>
    </row>
    <row r="303" spans="1:16" ht="14" hidden="1" x14ac:dyDescent="0.15">
      <c r="A303" s="5">
        <v>32</v>
      </c>
      <c r="B303" s="8"/>
      <c r="C303" s="222">
        <v>2588</v>
      </c>
      <c r="D303" s="222">
        <v>2542</v>
      </c>
      <c r="E303" s="222">
        <v>2393</v>
      </c>
      <c r="F303" s="222">
        <v>2184</v>
      </c>
      <c r="G303" s="222">
        <v>1801</v>
      </c>
      <c r="K303" s="4"/>
      <c r="L303" s="4"/>
      <c r="M303" s="4"/>
      <c r="N303" s="4"/>
      <c r="O303" s="4"/>
      <c r="P303" s="4"/>
    </row>
    <row r="304" spans="1:16" ht="14" hidden="1" x14ac:dyDescent="0.15">
      <c r="A304" s="5">
        <v>33</v>
      </c>
      <c r="B304" s="8"/>
      <c r="C304" s="222">
        <v>2661</v>
      </c>
      <c r="D304" s="222">
        <v>2609</v>
      </c>
      <c r="E304" s="222">
        <v>2461</v>
      </c>
      <c r="F304" s="222">
        <v>2243</v>
      </c>
      <c r="G304" s="222">
        <v>1851</v>
      </c>
      <c r="K304" s="4"/>
      <c r="L304" s="4"/>
      <c r="M304" s="4"/>
      <c r="N304" s="4"/>
      <c r="O304" s="4"/>
      <c r="P304" s="4"/>
    </row>
    <row r="305" spans="1:16" ht="14" hidden="1" x14ac:dyDescent="0.15">
      <c r="A305" s="5">
        <v>34</v>
      </c>
      <c r="B305" s="8"/>
      <c r="C305" s="222">
        <v>2735</v>
      </c>
      <c r="D305" s="222">
        <v>2682</v>
      </c>
      <c r="E305" s="222">
        <v>2525</v>
      </c>
      <c r="F305" s="222">
        <v>2303</v>
      </c>
      <c r="G305" s="222">
        <v>1906</v>
      </c>
      <c r="K305" s="4"/>
      <c r="L305" s="4"/>
      <c r="M305" s="4"/>
      <c r="N305" s="4"/>
      <c r="O305" s="4"/>
      <c r="P305" s="4"/>
    </row>
    <row r="306" spans="1:16" ht="14" hidden="1" x14ac:dyDescent="0.15">
      <c r="A306" s="5">
        <v>35</v>
      </c>
      <c r="B306" s="8"/>
      <c r="C306" s="222">
        <v>2802</v>
      </c>
      <c r="D306" s="222">
        <v>2746</v>
      </c>
      <c r="E306" s="222">
        <v>2588</v>
      </c>
      <c r="F306" s="222">
        <v>2362</v>
      </c>
      <c r="G306" s="222">
        <v>1960</v>
      </c>
      <c r="K306" s="4"/>
      <c r="L306" s="4"/>
      <c r="M306" s="4"/>
      <c r="N306" s="4"/>
      <c r="O306" s="4"/>
      <c r="P306" s="4"/>
    </row>
    <row r="307" spans="1:16" ht="14" hidden="1" x14ac:dyDescent="0.15">
      <c r="A307" s="5">
        <v>36</v>
      </c>
      <c r="B307" s="8"/>
      <c r="C307" s="222">
        <v>2875</v>
      </c>
      <c r="D307" s="222">
        <v>2817</v>
      </c>
      <c r="E307" s="222">
        <v>2657</v>
      </c>
      <c r="F307" s="222">
        <v>2420</v>
      </c>
      <c r="G307" s="222">
        <v>2017</v>
      </c>
      <c r="K307" s="4"/>
      <c r="L307" s="4"/>
      <c r="M307" s="4"/>
      <c r="N307" s="4"/>
      <c r="O307" s="4"/>
      <c r="P307" s="4"/>
    </row>
    <row r="308" spans="1:16" ht="14" hidden="1" x14ac:dyDescent="0.15">
      <c r="A308" s="5">
        <v>37</v>
      </c>
      <c r="B308" s="8"/>
      <c r="C308" s="222">
        <v>2946</v>
      </c>
      <c r="D308" s="222">
        <v>2887</v>
      </c>
      <c r="E308" s="222">
        <v>2719</v>
      </c>
      <c r="F308" s="222">
        <v>2477</v>
      </c>
      <c r="G308" s="222">
        <v>2073</v>
      </c>
      <c r="K308" s="4"/>
      <c r="L308" s="4"/>
      <c r="M308" s="4"/>
      <c r="N308" s="4"/>
      <c r="O308" s="4"/>
      <c r="P308" s="4"/>
    </row>
    <row r="309" spans="1:16" ht="14" hidden="1" x14ac:dyDescent="0.15">
      <c r="A309" s="5">
        <v>38</v>
      </c>
      <c r="B309" s="8"/>
      <c r="C309" s="222">
        <v>3017</v>
      </c>
      <c r="D309" s="222">
        <v>2960</v>
      </c>
      <c r="E309" s="222">
        <v>2788</v>
      </c>
      <c r="F309" s="222">
        <v>2545</v>
      </c>
      <c r="G309" s="222">
        <v>2129</v>
      </c>
      <c r="K309" s="4"/>
      <c r="L309" s="4"/>
      <c r="M309" s="4"/>
      <c r="N309" s="4"/>
      <c r="O309" s="4"/>
      <c r="P309" s="4"/>
    </row>
    <row r="310" spans="1:16" ht="14" hidden="1" x14ac:dyDescent="0.15">
      <c r="A310" s="5">
        <v>39</v>
      </c>
      <c r="B310" s="8"/>
      <c r="C310" s="222">
        <v>3091</v>
      </c>
      <c r="D310" s="222">
        <v>3028</v>
      </c>
      <c r="E310" s="222">
        <v>2853</v>
      </c>
      <c r="F310" s="222">
        <v>2603</v>
      </c>
      <c r="G310" s="222">
        <v>2190</v>
      </c>
      <c r="K310" s="4"/>
      <c r="L310" s="4"/>
      <c r="M310" s="4"/>
      <c r="N310" s="4"/>
      <c r="O310" s="4"/>
      <c r="P310" s="4"/>
    </row>
    <row r="311" spans="1:16" ht="14" hidden="1" x14ac:dyDescent="0.15">
      <c r="A311" s="5">
        <v>40</v>
      </c>
      <c r="B311" s="8"/>
      <c r="C311" s="222">
        <v>3164</v>
      </c>
      <c r="D311" s="222">
        <v>3098</v>
      </c>
      <c r="E311" s="222">
        <v>2919</v>
      </c>
      <c r="F311" s="222">
        <v>2662</v>
      </c>
      <c r="G311" s="222">
        <v>2250</v>
      </c>
      <c r="K311" s="4"/>
      <c r="L311" s="4"/>
      <c r="M311" s="4"/>
      <c r="N311" s="4"/>
      <c r="O311" s="4"/>
      <c r="P311" s="4"/>
    </row>
    <row r="312" spans="1:16" ht="14" hidden="1" x14ac:dyDescent="0.15">
      <c r="A312" s="5">
        <v>41</v>
      </c>
      <c r="B312" s="8"/>
      <c r="C312" s="222">
        <v>3235</v>
      </c>
      <c r="D312" s="222">
        <v>3169</v>
      </c>
      <c r="E312" s="222">
        <v>2986</v>
      </c>
      <c r="F312" s="222">
        <v>2720</v>
      </c>
      <c r="G312" s="222">
        <v>2305</v>
      </c>
      <c r="K312" s="4"/>
      <c r="L312" s="4"/>
      <c r="M312" s="4"/>
      <c r="N312" s="4"/>
      <c r="O312" s="4"/>
      <c r="P312" s="4"/>
    </row>
    <row r="313" spans="1:16" ht="14" hidden="1" x14ac:dyDescent="0.15">
      <c r="A313" s="5">
        <v>42</v>
      </c>
      <c r="B313" s="8"/>
      <c r="C313" s="222">
        <v>3308</v>
      </c>
      <c r="D313" s="222">
        <v>3239</v>
      </c>
      <c r="E313" s="222">
        <v>3056</v>
      </c>
      <c r="F313" s="222">
        <v>2786</v>
      </c>
      <c r="G313" s="222">
        <v>2364</v>
      </c>
      <c r="K313" s="4"/>
      <c r="L313" s="4"/>
      <c r="M313" s="4"/>
      <c r="N313" s="4"/>
      <c r="O313" s="4"/>
      <c r="P313" s="4"/>
    </row>
    <row r="314" spans="1:16" ht="14" hidden="1" x14ac:dyDescent="0.15">
      <c r="A314" s="5">
        <v>43</v>
      </c>
      <c r="B314" s="8"/>
      <c r="C314" s="222">
        <v>3438</v>
      </c>
      <c r="D314" s="222">
        <v>3369</v>
      </c>
      <c r="E314" s="222">
        <v>3172</v>
      </c>
      <c r="F314" s="222">
        <v>2895</v>
      </c>
      <c r="G314" s="222">
        <v>2471</v>
      </c>
      <c r="K314" s="4"/>
      <c r="L314" s="4"/>
      <c r="M314" s="4"/>
      <c r="N314" s="4"/>
      <c r="O314" s="4"/>
      <c r="P314" s="4"/>
    </row>
    <row r="315" spans="1:16" ht="14" hidden="1" x14ac:dyDescent="0.15">
      <c r="A315" s="5">
        <v>44</v>
      </c>
      <c r="B315" s="8"/>
      <c r="C315" s="222">
        <v>3571</v>
      </c>
      <c r="D315" s="222">
        <v>3501</v>
      </c>
      <c r="E315" s="222">
        <v>3297</v>
      </c>
      <c r="F315" s="222">
        <v>3008</v>
      </c>
      <c r="G315" s="222">
        <v>2573</v>
      </c>
      <c r="K315" s="4"/>
      <c r="L315" s="4"/>
      <c r="M315" s="4"/>
      <c r="N315" s="4"/>
      <c r="O315" s="4"/>
      <c r="P315" s="4"/>
    </row>
    <row r="316" spans="1:16" ht="14" hidden="1" x14ac:dyDescent="0.15">
      <c r="A316" s="5">
        <v>45</v>
      </c>
      <c r="B316" s="8"/>
      <c r="C316" s="222">
        <v>3704</v>
      </c>
      <c r="D316" s="222">
        <v>3623</v>
      </c>
      <c r="E316" s="222">
        <v>3421</v>
      </c>
      <c r="F316" s="222">
        <v>3119</v>
      </c>
      <c r="G316" s="222">
        <v>2682</v>
      </c>
      <c r="K316" s="4"/>
      <c r="L316" s="4"/>
      <c r="M316" s="4"/>
      <c r="N316" s="4"/>
      <c r="O316" s="4"/>
      <c r="P316" s="4"/>
    </row>
    <row r="317" spans="1:16" ht="14" hidden="1" x14ac:dyDescent="0.15">
      <c r="A317" s="5">
        <v>46</v>
      </c>
      <c r="B317" s="8"/>
      <c r="C317" s="222">
        <v>3834</v>
      </c>
      <c r="D317" s="222">
        <v>3754</v>
      </c>
      <c r="E317" s="222">
        <v>3539</v>
      </c>
      <c r="F317" s="222">
        <v>3231</v>
      </c>
      <c r="G317" s="222">
        <v>2782</v>
      </c>
      <c r="K317" s="4"/>
      <c r="L317" s="4"/>
      <c r="M317" s="4"/>
      <c r="N317" s="4"/>
      <c r="O317" s="4"/>
      <c r="P317" s="4"/>
    </row>
    <row r="318" spans="1:16" ht="14" hidden="1" x14ac:dyDescent="0.15">
      <c r="A318" s="5">
        <v>47</v>
      </c>
      <c r="B318" s="8"/>
      <c r="C318" s="222">
        <v>3965</v>
      </c>
      <c r="D318" s="222">
        <v>3883</v>
      </c>
      <c r="E318" s="222">
        <v>3663</v>
      </c>
      <c r="F318" s="222">
        <v>3338</v>
      </c>
      <c r="G318" s="222">
        <v>2887</v>
      </c>
      <c r="K318" s="4"/>
      <c r="L318" s="4"/>
      <c r="M318" s="4"/>
      <c r="N318" s="4"/>
      <c r="O318" s="4"/>
      <c r="P318" s="4"/>
    </row>
    <row r="319" spans="1:16" ht="14" hidden="1" x14ac:dyDescent="0.15">
      <c r="A319" s="5">
        <v>48</v>
      </c>
      <c r="B319" s="8"/>
      <c r="C319" s="222">
        <v>4104</v>
      </c>
      <c r="D319" s="222">
        <v>4020</v>
      </c>
      <c r="E319" s="222">
        <v>3790</v>
      </c>
      <c r="F319" s="222">
        <v>3458</v>
      </c>
      <c r="G319" s="222">
        <v>2994</v>
      </c>
      <c r="K319" s="4"/>
      <c r="L319" s="4"/>
      <c r="M319" s="4"/>
      <c r="N319" s="4"/>
      <c r="O319" s="4"/>
      <c r="P319" s="4"/>
    </row>
    <row r="320" spans="1:16" ht="14" hidden="1" x14ac:dyDescent="0.15">
      <c r="A320" s="5">
        <v>49</v>
      </c>
      <c r="B320" s="8"/>
      <c r="C320" s="222">
        <v>4243</v>
      </c>
      <c r="D320" s="222">
        <v>4160</v>
      </c>
      <c r="E320" s="222">
        <v>3916</v>
      </c>
      <c r="F320" s="222">
        <v>3575</v>
      </c>
      <c r="G320" s="222">
        <v>3104</v>
      </c>
      <c r="K320" s="4"/>
      <c r="L320" s="4"/>
      <c r="M320" s="4"/>
      <c r="N320" s="4"/>
      <c r="O320" s="4"/>
      <c r="P320" s="4"/>
    </row>
    <row r="321" spans="1:16" ht="14" hidden="1" x14ac:dyDescent="0.15">
      <c r="A321" s="5">
        <v>50</v>
      </c>
      <c r="B321" s="8"/>
      <c r="C321" s="222">
        <v>4380</v>
      </c>
      <c r="D321" s="222">
        <v>4294</v>
      </c>
      <c r="E321" s="222">
        <v>4047</v>
      </c>
      <c r="F321" s="222">
        <v>3691</v>
      </c>
      <c r="G321" s="222">
        <v>3212</v>
      </c>
      <c r="K321" s="4"/>
      <c r="L321" s="4"/>
      <c r="M321" s="4"/>
      <c r="N321" s="4"/>
      <c r="O321" s="4"/>
      <c r="P321" s="4"/>
    </row>
    <row r="322" spans="1:16" ht="14" hidden="1" x14ac:dyDescent="0.15">
      <c r="A322" s="5">
        <v>51</v>
      </c>
      <c r="B322" s="8"/>
      <c r="C322" s="222">
        <v>4519</v>
      </c>
      <c r="D322" s="222">
        <v>4430</v>
      </c>
      <c r="E322" s="222">
        <v>4174</v>
      </c>
      <c r="F322" s="222">
        <v>3808</v>
      </c>
      <c r="G322" s="222">
        <v>3319</v>
      </c>
      <c r="K322" s="4"/>
      <c r="L322" s="4"/>
      <c r="M322" s="4"/>
      <c r="N322" s="4"/>
      <c r="O322" s="4"/>
      <c r="P322" s="4"/>
    </row>
    <row r="323" spans="1:16" ht="14" hidden="1" x14ac:dyDescent="0.15">
      <c r="A323" s="5">
        <v>52</v>
      </c>
      <c r="B323" s="8"/>
      <c r="C323" s="222">
        <v>4658</v>
      </c>
      <c r="D323" s="222">
        <v>4564</v>
      </c>
      <c r="E323" s="222">
        <v>4304</v>
      </c>
      <c r="F323" s="222">
        <v>3926</v>
      </c>
      <c r="G323" s="222">
        <v>3430</v>
      </c>
      <c r="K323" s="4"/>
      <c r="L323" s="4"/>
      <c r="M323" s="4"/>
      <c r="N323" s="4"/>
      <c r="O323" s="4"/>
      <c r="P323" s="4"/>
    </row>
    <row r="324" spans="1:16" ht="14" hidden="1" x14ac:dyDescent="0.15">
      <c r="A324" s="5">
        <v>53</v>
      </c>
      <c r="B324" s="8"/>
      <c r="C324" s="222">
        <v>4824</v>
      </c>
      <c r="D324" s="222">
        <v>4726</v>
      </c>
      <c r="E324" s="222">
        <v>4453</v>
      </c>
      <c r="F324" s="222">
        <v>4061</v>
      </c>
      <c r="G324" s="222">
        <v>3561</v>
      </c>
      <c r="K324" s="4"/>
      <c r="L324" s="4"/>
      <c r="M324" s="4"/>
      <c r="N324" s="4"/>
      <c r="O324" s="4"/>
      <c r="P324" s="4"/>
    </row>
    <row r="325" spans="1:16" ht="14" hidden="1" x14ac:dyDescent="0.15">
      <c r="A325" s="5">
        <v>54</v>
      </c>
      <c r="B325" s="8"/>
      <c r="C325" s="222">
        <v>4991</v>
      </c>
      <c r="D325" s="222">
        <v>4887</v>
      </c>
      <c r="E325" s="222">
        <v>4606</v>
      </c>
      <c r="F325" s="222">
        <v>4201</v>
      </c>
      <c r="G325" s="222">
        <v>3695</v>
      </c>
      <c r="K325" s="4"/>
      <c r="L325" s="4"/>
      <c r="M325" s="4"/>
      <c r="N325" s="4"/>
      <c r="O325" s="4"/>
      <c r="P325" s="4"/>
    </row>
    <row r="326" spans="1:16" ht="14" hidden="1" x14ac:dyDescent="0.15">
      <c r="A326" s="5">
        <v>55</v>
      </c>
      <c r="B326" s="8"/>
      <c r="C326" s="222">
        <v>5154</v>
      </c>
      <c r="D326" s="222">
        <v>5049</v>
      </c>
      <c r="E326" s="222">
        <v>4759</v>
      </c>
      <c r="F326" s="222">
        <v>4338</v>
      </c>
      <c r="G326" s="222">
        <v>3830</v>
      </c>
      <c r="K326" s="4"/>
      <c r="L326" s="4"/>
      <c r="M326" s="4"/>
      <c r="N326" s="4"/>
      <c r="O326" s="4"/>
      <c r="P326" s="4"/>
    </row>
    <row r="327" spans="1:16" ht="14" hidden="1" x14ac:dyDescent="0.15">
      <c r="A327" s="5">
        <v>56</v>
      </c>
      <c r="B327" s="8"/>
      <c r="C327" s="222">
        <v>5317</v>
      </c>
      <c r="D327" s="222">
        <v>5212</v>
      </c>
      <c r="E327" s="222">
        <v>4911</v>
      </c>
      <c r="F327" s="222">
        <v>4475</v>
      </c>
      <c r="G327" s="222">
        <v>3960</v>
      </c>
      <c r="K327" s="4"/>
      <c r="L327" s="4"/>
      <c r="M327" s="4"/>
      <c r="N327" s="4"/>
      <c r="O327" s="4"/>
      <c r="P327" s="4"/>
    </row>
    <row r="328" spans="1:16" ht="14" hidden="1" x14ac:dyDescent="0.15">
      <c r="A328" s="5">
        <v>57</v>
      </c>
      <c r="B328" s="8"/>
      <c r="C328" s="222">
        <v>5482</v>
      </c>
      <c r="D328" s="222">
        <v>5371</v>
      </c>
      <c r="E328" s="222">
        <v>5067</v>
      </c>
      <c r="F328" s="222">
        <v>4616</v>
      </c>
      <c r="G328" s="222">
        <v>4094</v>
      </c>
      <c r="K328" s="4"/>
      <c r="L328" s="4"/>
      <c r="M328" s="4"/>
      <c r="N328" s="4"/>
      <c r="O328" s="4"/>
      <c r="P328" s="4"/>
    </row>
    <row r="329" spans="1:16" ht="14" hidden="1" x14ac:dyDescent="0.15">
      <c r="A329" s="5">
        <v>58</v>
      </c>
      <c r="B329" s="8"/>
      <c r="C329" s="222">
        <v>5676</v>
      </c>
      <c r="D329" s="222">
        <v>5556</v>
      </c>
      <c r="E329" s="222">
        <v>5226</v>
      </c>
      <c r="F329" s="222">
        <v>4776</v>
      </c>
      <c r="G329" s="222">
        <v>4269</v>
      </c>
      <c r="K329" s="4"/>
      <c r="L329" s="4"/>
      <c r="M329" s="4"/>
      <c r="N329" s="4"/>
      <c r="O329" s="4"/>
      <c r="P329" s="4"/>
    </row>
    <row r="330" spans="1:16" ht="14" hidden="1" x14ac:dyDescent="0.15">
      <c r="A330" s="5">
        <v>59</v>
      </c>
      <c r="B330" s="8"/>
      <c r="C330" s="222">
        <v>5864</v>
      </c>
      <c r="D330" s="222">
        <v>5745</v>
      </c>
      <c r="E330" s="222">
        <v>5385</v>
      </c>
      <c r="F330" s="222">
        <v>4935</v>
      </c>
      <c r="G330" s="222">
        <v>4442</v>
      </c>
      <c r="K330" s="4"/>
      <c r="L330" s="4"/>
      <c r="M330" s="4"/>
      <c r="N330" s="4"/>
      <c r="O330" s="4"/>
      <c r="P330" s="4"/>
    </row>
    <row r="331" spans="1:16" ht="14" hidden="1" x14ac:dyDescent="0.15">
      <c r="A331" s="5">
        <v>60</v>
      </c>
      <c r="B331" s="8"/>
      <c r="C331" s="222">
        <v>6055</v>
      </c>
      <c r="D331" s="222">
        <v>5928</v>
      </c>
      <c r="E331" s="222">
        <v>5541</v>
      </c>
      <c r="F331" s="222">
        <v>5097</v>
      </c>
      <c r="G331" s="222">
        <v>4615</v>
      </c>
      <c r="K331" s="4"/>
      <c r="L331" s="4"/>
      <c r="M331" s="4"/>
      <c r="N331" s="4"/>
      <c r="O331" s="4"/>
      <c r="P331" s="4"/>
    </row>
    <row r="332" spans="1:16" ht="14" hidden="1" x14ac:dyDescent="0.15">
      <c r="A332" s="5">
        <v>61</v>
      </c>
      <c r="B332" s="8"/>
      <c r="C332" s="222">
        <v>6281</v>
      </c>
      <c r="D332" s="222">
        <v>6159</v>
      </c>
      <c r="E332" s="222">
        <v>5782</v>
      </c>
      <c r="F332" s="222">
        <v>5290</v>
      </c>
      <c r="G332" s="222">
        <v>4787</v>
      </c>
      <c r="K332" s="4"/>
      <c r="L332" s="4"/>
      <c r="M332" s="4"/>
      <c r="N332" s="4"/>
      <c r="O332" s="4"/>
      <c r="P332" s="4"/>
    </row>
    <row r="333" spans="1:16" ht="14" hidden="1" x14ac:dyDescent="0.15">
      <c r="A333" s="5">
        <v>62</v>
      </c>
      <c r="B333" s="8"/>
      <c r="C333" s="222">
        <v>6564</v>
      </c>
      <c r="D333" s="222">
        <v>6431</v>
      </c>
      <c r="E333" s="222">
        <v>6063</v>
      </c>
      <c r="F333" s="222">
        <v>5527</v>
      </c>
      <c r="G333" s="222">
        <v>5002</v>
      </c>
      <c r="K333" s="4"/>
      <c r="L333" s="4"/>
      <c r="M333" s="4"/>
      <c r="N333" s="4"/>
      <c r="O333" s="4"/>
      <c r="P333" s="4"/>
    </row>
    <row r="334" spans="1:16" ht="14" hidden="1" x14ac:dyDescent="0.15">
      <c r="A334" s="5">
        <v>63</v>
      </c>
      <c r="B334" s="8"/>
      <c r="C334" s="222">
        <v>6904</v>
      </c>
      <c r="D334" s="222">
        <v>6764</v>
      </c>
      <c r="E334" s="222">
        <v>6378</v>
      </c>
      <c r="F334" s="222">
        <v>5812</v>
      </c>
      <c r="G334" s="222">
        <v>5260</v>
      </c>
      <c r="K334" s="4"/>
      <c r="L334" s="4"/>
      <c r="M334" s="4"/>
      <c r="N334" s="4"/>
      <c r="O334" s="4"/>
      <c r="P334" s="4"/>
    </row>
    <row r="335" spans="1:16" ht="14" hidden="1" x14ac:dyDescent="0.15">
      <c r="A335" s="5">
        <v>64</v>
      </c>
      <c r="B335" s="8"/>
      <c r="C335" s="222">
        <v>7300</v>
      </c>
      <c r="D335" s="222">
        <v>7153</v>
      </c>
      <c r="E335" s="222">
        <v>6742</v>
      </c>
      <c r="F335" s="222">
        <v>6145</v>
      </c>
      <c r="G335" s="222">
        <v>5561</v>
      </c>
      <c r="K335" s="4"/>
      <c r="L335" s="4"/>
      <c r="M335" s="4"/>
      <c r="N335" s="4"/>
      <c r="O335" s="4"/>
      <c r="P335" s="4"/>
    </row>
    <row r="336" spans="1:16" ht="14" hidden="1" x14ac:dyDescent="0.15">
      <c r="A336" s="5">
        <v>65</v>
      </c>
      <c r="B336" s="8"/>
      <c r="C336" s="222">
        <v>7777</v>
      </c>
      <c r="D336" s="222">
        <v>7620</v>
      </c>
      <c r="E336" s="222">
        <v>7179</v>
      </c>
      <c r="F336" s="222">
        <v>6549</v>
      </c>
      <c r="G336" s="222">
        <v>5976</v>
      </c>
      <c r="K336" s="4"/>
      <c r="L336" s="4"/>
      <c r="M336" s="4"/>
      <c r="N336" s="4"/>
      <c r="O336" s="4"/>
      <c r="P336" s="4"/>
    </row>
    <row r="337" spans="1:16" ht="14" hidden="1" x14ac:dyDescent="0.15">
      <c r="A337" s="5">
        <v>66</v>
      </c>
      <c r="B337" s="8"/>
      <c r="C337" s="222">
        <v>8337</v>
      </c>
      <c r="D337" s="222">
        <v>8170</v>
      </c>
      <c r="E337" s="222">
        <v>7701</v>
      </c>
      <c r="F337" s="222">
        <v>7023</v>
      </c>
      <c r="G337" s="222">
        <v>6457</v>
      </c>
      <c r="K337" s="4"/>
      <c r="L337" s="4"/>
      <c r="M337" s="4"/>
      <c r="N337" s="4"/>
      <c r="O337" s="4"/>
      <c r="P337" s="4"/>
    </row>
    <row r="338" spans="1:16" ht="14" hidden="1" x14ac:dyDescent="0.15">
      <c r="A338" s="5">
        <v>67</v>
      </c>
      <c r="B338" s="8"/>
      <c r="C338" s="222">
        <v>9000</v>
      </c>
      <c r="D338" s="222">
        <v>8819</v>
      </c>
      <c r="E338" s="222">
        <v>8312</v>
      </c>
      <c r="F338" s="222">
        <v>7579</v>
      </c>
      <c r="G338" s="222">
        <v>6974</v>
      </c>
      <c r="K338" s="4"/>
      <c r="L338" s="4"/>
      <c r="M338" s="4"/>
      <c r="N338" s="4"/>
      <c r="O338" s="4"/>
      <c r="P338" s="4"/>
    </row>
    <row r="339" spans="1:16" ht="14" hidden="1" x14ac:dyDescent="0.15">
      <c r="A339" s="5">
        <v>68</v>
      </c>
      <c r="B339" s="8"/>
      <c r="C339" s="222">
        <v>9766</v>
      </c>
      <c r="D339" s="222">
        <v>9566</v>
      </c>
      <c r="E339" s="222">
        <v>9016</v>
      </c>
      <c r="F339" s="222">
        <v>8225</v>
      </c>
      <c r="G339" s="222">
        <v>7566</v>
      </c>
      <c r="K339" s="4"/>
      <c r="L339" s="4"/>
      <c r="M339" s="4"/>
      <c r="N339" s="4"/>
      <c r="O339" s="4"/>
      <c r="P339" s="4"/>
    </row>
    <row r="340" spans="1:16" ht="14" hidden="1" x14ac:dyDescent="0.15">
      <c r="A340" s="5">
        <v>69</v>
      </c>
      <c r="B340" s="8"/>
      <c r="C340" s="222">
        <v>10655</v>
      </c>
      <c r="D340" s="222">
        <v>10444</v>
      </c>
      <c r="E340" s="222">
        <v>9844</v>
      </c>
      <c r="F340" s="222">
        <v>8973</v>
      </c>
      <c r="G340" s="222">
        <v>8260</v>
      </c>
      <c r="K340" s="4"/>
      <c r="L340" s="4"/>
      <c r="M340" s="4"/>
      <c r="N340" s="4"/>
      <c r="O340" s="4"/>
      <c r="P340" s="4"/>
    </row>
    <row r="341" spans="1:16" ht="14" hidden="1" x14ac:dyDescent="0.15">
      <c r="A341" s="5">
        <v>70</v>
      </c>
      <c r="B341" s="8"/>
      <c r="C341" s="222">
        <v>11687</v>
      </c>
      <c r="D341" s="222">
        <v>11452</v>
      </c>
      <c r="E341" s="222">
        <v>10702</v>
      </c>
      <c r="F341" s="222">
        <v>9844</v>
      </c>
      <c r="G341" s="222">
        <v>9190</v>
      </c>
      <c r="K341" s="4"/>
      <c r="L341" s="4"/>
      <c r="M341" s="4"/>
      <c r="N341" s="4"/>
      <c r="O341" s="4"/>
      <c r="P341" s="4"/>
    </row>
    <row r="342" spans="1:16" ht="14" hidden="1" x14ac:dyDescent="0.15">
      <c r="A342" s="5">
        <v>71</v>
      </c>
      <c r="B342" s="8"/>
      <c r="C342" s="222">
        <v>12873</v>
      </c>
      <c r="D342" s="222">
        <v>12611</v>
      </c>
      <c r="E342" s="222">
        <v>11884</v>
      </c>
      <c r="F342" s="222">
        <v>10837</v>
      </c>
      <c r="G342" s="222">
        <v>10121</v>
      </c>
      <c r="K342" s="4"/>
      <c r="L342" s="4"/>
      <c r="M342" s="4"/>
      <c r="N342" s="4"/>
      <c r="O342" s="4"/>
      <c r="P342" s="4"/>
    </row>
    <row r="343" spans="1:16" ht="14" hidden="1" x14ac:dyDescent="0.15">
      <c r="A343" s="5">
        <v>72</v>
      </c>
      <c r="B343" s="8"/>
      <c r="C343" s="222">
        <v>14240</v>
      </c>
      <c r="D343" s="222">
        <v>13951</v>
      </c>
      <c r="E343" s="222">
        <v>13150</v>
      </c>
      <c r="F343" s="222">
        <v>11992</v>
      </c>
      <c r="G343" s="222">
        <v>11204</v>
      </c>
      <c r="K343" s="4"/>
      <c r="L343" s="4"/>
      <c r="M343" s="4"/>
      <c r="N343" s="4"/>
      <c r="O343" s="4"/>
      <c r="P343" s="4"/>
    </row>
    <row r="344" spans="1:16" ht="14" hidden="1" x14ac:dyDescent="0.15">
      <c r="A344" s="5">
        <v>73</v>
      </c>
      <c r="B344" s="8"/>
      <c r="C344" s="222">
        <v>15813</v>
      </c>
      <c r="D344" s="222">
        <v>15491</v>
      </c>
      <c r="E344" s="222">
        <v>14607</v>
      </c>
      <c r="F344" s="222">
        <v>13316</v>
      </c>
      <c r="G344" s="222">
        <v>12435</v>
      </c>
      <c r="K344" s="4"/>
      <c r="L344" s="4"/>
      <c r="M344" s="4"/>
      <c r="N344" s="4"/>
      <c r="O344" s="4"/>
      <c r="P344" s="4"/>
    </row>
    <row r="345" spans="1:16" ht="14" hidden="1" x14ac:dyDescent="0.15">
      <c r="A345" s="5">
        <v>74</v>
      </c>
      <c r="B345" s="8"/>
      <c r="C345" s="222">
        <v>17630</v>
      </c>
      <c r="D345" s="222">
        <v>17272</v>
      </c>
      <c r="E345" s="222">
        <v>16283</v>
      </c>
      <c r="F345" s="222">
        <v>14846</v>
      </c>
      <c r="G345" s="222">
        <v>13869</v>
      </c>
      <c r="K345" s="4"/>
      <c r="L345" s="4"/>
      <c r="M345" s="4"/>
      <c r="N345" s="4"/>
      <c r="O345" s="4"/>
      <c r="P345" s="4"/>
    </row>
    <row r="346" spans="1:16" ht="14" hidden="1" x14ac:dyDescent="0.15">
      <c r="A346" s="5">
        <v>75</v>
      </c>
      <c r="B346" s="8"/>
      <c r="C346" s="222">
        <v>19712</v>
      </c>
      <c r="D346" s="222">
        <v>19316</v>
      </c>
      <c r="E346" s="222">
        <v>18132</v>
      </c>
      <c r="F346" s="222">
        <v>16599</v>
      </c>
      <c r="G346" s="222">
        <v>15595</v>
      </c>
      <c r="K346" s="4"/>
      <c r="L346" s="4"/>
      <c r="M346" s="4"/>
      <c r="N346" s="4"/>
      <c r="O346" s="4"/>
      <c r="P346" s="4"/>
    </row>
    <row r="347" spans="1:16" ht="14" hidden="1" x14ac:dyDescent="0.15">
      <c r="A347" s="5">
        <v>76</v>
      </c>
      <c r="B347" s="8"/>
      <c r="C347" s="222">
        <v>22103</v>
      </c>
      <c r="D347" s="222">
        <v>21657</v>
      </c>
      <c r="E347" s="222">
        <v>20396</v>
      </c>
      <c r="F347" s="222">
        <v>18612</v>
      </c>
      <c r="G347" s="222">
        <v>17494</v>
      </c>
      <c r="K347" s="4"/>
      <c r="L347" s="4"/>
      <c r="M347" s="4"/>
      <c r="N347" s="4"/>
      <c r="O347" s="4"/>
      <c r="P347" s="4"/>
    </row>
    <row r="348" spans="1:16" ht="14" hidden="1" x14ac:dyDescent="0.15">
      <c r="A348" s="5">
        <v>77</v>
      </c>
      <c r="B348" s="8"/>
      <c r="C348" s="222">
        <v>24826</v>
      </c>
      <c r="D348" s="222">
        <v>24326</v>
      </c>
      <c r="E348" s="222">
        <v>22927</v>
      </c>
      <c r="F348" s="222">
        <v>20907</v>
      </c>
      <c r="G348" s="222">
        <v>19646</v>
      </c>
      <c r="K348" s="4"/>
      <c r="L348" s="4"/>
      <c r="M348" s="4"/>
      <c r="N348" s="4"/>
      <c r="O348" s="4"/>
      <c r="P348" s="4"/>
    </row>
    <row r="349" spans="1:16" ht="14" hidden="1" x14ac:dyDescent="0.15">
      <c r="A349" s="5">
        <v>78</v>
      </c>
      <c r="B349" s="8"/>
      <c r="C349" s="222">
        <v>27895</v>
      </c>
      <c r="D349" s="222">
        <v>27329</v>
      </c>
      <c r="E349" s="222">
        <v>25761</v>
      </c>
      <c r="F349" s="222">
        <v>23484</v>
      </c>
      <c r="G349" s="222">
        <v>22074</v>
      </c>
      <c r="K349" s="4"/>
      <c r="L349" s="4"/>
      <c r="M349" s="4"/>
      <c r="N349" s="4"/>
      <c r="O349" s="4"/>
      <c r="P349" s="4"/>
    </row>
    <row r="350" spans="1:16" ht="14" hidden="1" x14ac:dyDescent="0.15">
      <c r="A350" s="5">
        <v>79</v>
      </c>
      <c r="B350" s="8"/>
      <c r="C350" s="222">
        <v>31341</v>
      </c>
      <c r="D350" s="222">
        <v>30710</v>
      </c>
      <c r="E350" s="222">
        <v>28946</v>
      </c>
      <c r="F350" s="222">
        <v>26391</v>
      </c>
      <c r="G350" s="222">
        <v>24802</v>
      </c>
      <c r="K350" s="4"/>
      <c r="L350" s="4"/>
      <c r="M350" s="4"/>
      <c r="N350" s="4"/>
      <c r="O350" s="4"/>
      <c r="P350" s="4"/>
    </row>
    <row r="351" spans="1:16" ht="14" hidden="1" x14ac:dyDescent="0.15">
      <c r="A351" s="5">
        <v>80</v>
      </c>
      <c r="B351" s="8" t="s">
        <v>3</v>
      </c>
      <c r="C351" s="222">
        <v>35466</v>
      </c>
      <c r="D351" s="222">
        <v>34749</v>
      </c>
      <c r="E351" s="222">
        <v>32749</v>
      </c>
      <c r="F351" s="222">
        <v>29866</v>
      </c>
      <c r="G351" s="222">
        <v>28064</v>
      </c>
      <c r="K351" s="4"/>
      <c r="L351" s="4"/>
      <c r="M351" s="4"/>
      <c r="N351" s="4"/>
      <c r="O351" s="4"/>
      <c r="P351" s="4"/>
    </row>
    <row r="352" spans="1:16" ht="14" hidden="1" x14ac:dyDescent="0.15">
      <c r="A352" s="5">
        <v>1</v>
      </c>
      <c r="B352" s="8" t="s">
        <v>4</v>
      </c>
      <c r="C352" s="222">
        <v>1047</v>
      </c>
      <c r="D352" s="222">
        <v>1029</v>
      </c>
      <c r="E352" s="222">
        <v>966</v>
      </c>
      <c r="F352" s="222">
        <v>883</v>
      </c>
      <c r="G352" s="222">
        <v>525</v>
      </c>
      <c r="K352" s="4"/>
      <c r="L352" s="4"/>
      <c r="M352" s="4"/>
      <c r="N352" s="4"/>
      <c r="O352" s="4"/>
      <c r="P352" s="4"/>
    </row>
    <row r="353" spans="1:16" ht="14" hidden="1" x14ac:dyDescent="0.15">
      <c r="A353" s="5">
        <v>2</v>
      </c>
      <c r="B353" s="8" t="s">
        <v>1</v>
      </c>
      <c r="C353" s="222">
        <v>1765</v>
      </c>
      <c r="D353" s="222">
        <v>1732</v>
      </c>
      <c r="E353" s="222">
        <v>1631</v>
      </c>
      <c r="F353" s="222">
        <v>1488</v>
      </c>
      <c r="G353" s="222">
        <v>775</v>
      </c>
      <c r="K353" s="4"/>
      <c r="L353" s="4"/>
      <c r="M353" s="4"/>
      <c r="N353" s="4"/>
      <c r="O353" s="4"/>
      <c r="P353" s="4"/>
    </row>
    <row r="354" spans="1:16" ht="14" hidden="1" x14ac:dyDescent="0.15">
      <c r="A354" s="5">
        <v>3</v>
      </c>
      <c r="B354" s="8" t="s">
        <v>5</v>
      </c>
      <c r="C354" s="222">
        <v>2594</v>
      </c>
      <c r="D354" s="222">
        <v>2542</v>
      </c>
      <c r="E354" s="222">
        <v>2393</v>
      </c>
      <c r="F354" s="222">
        <v>2184</v>
      </c>
      <c r="G354" s="222">
        <v>1117</v>
      </c>
      <c r="K354" s="4"/>
      <c r="L354" s="4"/>
      <c r="M354" s="4"/>
      <c r="N354" s="4"/>
      <c r="O354" s="4"/>
      <c r="P354" s="4"/>
    </row>
    <row r="355" spans="1:16" hidden="1" x14ac:dyDescent="0.15">
      <c r="A355" s="5"/>
      <c r="B355" s="9"/>
      <c r="C355" s="10"/>
      <c r="D355" s="10"/>
      <c r="E355" s="10"/>
      <c r="F355" s="10"/>
      <c r="G355" s="10"/>
    </row>
    <row r="356" spans="1:16" ht="18" hidden="1" x14ac:dyDescent="0.2">
      <c r="A356" s="455" t="s">
        <v>36</v>
      </c>
      <c r="B356" s="456"/>
      <c r="C356" s="456"/>
      <c r="D356" s="456"/>
      <c r="E356" s="456"/>
      <c r="F356" s="456"/>
      <c r="G356" s="456"/>
    </row>
    <row r="357" spans="1:16" hidden="1" x14ac:dyDescent="0.15">
      <c r="A357" s="457" t="s">
        <v>0</v>
      </c>
      <c r="B357" s="458"/>
      <c r="C357" s="458"/>
      <c r="D357" s="458"/>
      <c r="E357" s="458"/>
      <c r="F357" s="458"/>
      <c r="G357" s="458"/>
    </row>
    <row r="358" spans="1:16" hidden="1" x14ac:dyDescent="0.15">
      <c r="A358" s="5" t="s">
        <v>2</v>
      </c>
      <c r="B358" s="6" t="s">
        <v>2</v>
      </c>
      <c r="C358" s="253" t="s">
        <v>47</v>
      </c>
      <c r="D358" s="253" t="s">
        <v>48</v>
      </c>
      <c r="E358" s="253" t="s">
        <v>49</v>
      </c>
      <c r="F358" s="253" t="s">
        <v>50</v>
      </c>
      <c r="G358" s="253" t="s">
        <v>51</v>
      </c>
    </row>
    <row r="359" spans="1:16" hidden="1" x14ac:dyDescent="0.15">
      <c r="A359" s="5">
        <v>18</v>
      </c>
      <c r="B359" s="8"/>
      <c r="C359" s="12">
        <f t="shared" ref="C359:G374" si="11">+C289*$M$2</f>
        <v>181.43666666666667</v>
      </c>
      <c r="D359" s="12">
        <f t="shared" si="11"/>
        <v>177.72666666666666</v>
      </c>
      <c r="E359" s="12">
        <f t="shared" si="11"/>
        <v>167.56833333333333</v>
      </c>
      <c r="F359" s="12">
        <f t="shared" si="11"/>
        <v>152.905</v>
      </c>
      <c r="G359" s="12">
        <f t="shared" si="11"/>
        <v>118.01333333333334</v>
      </c>
    </row>
    <row r="360" spans="1:16" hidden="1" x14ac:dyDescent="0.15">
      <c r="A360" s="5">
        <v>19</v>
      </c>
      <c r="B360" s="8"/>
      <c r="C360" s="12">
        <f t="shared" si="11"/>
        <v>184.35166666666666</v>
      </c>
      <c r="D360" s="12">
        <f t="shared" si="11"/>
        <v>180.73</v>
      </c>
      <c r="E360" s="12">
        <f t="shared" si="11"/>
        <v>170.04166666666666</v>
      </c>
      <c r="F360" s="12">
        <f t="shared" si="11"/>
        <v>155.20166666666665</v>
      </c>
      <c r="G360" s="12">
        <f t="shared" si="11"/>
        <v>120.575</v>
      </c>
    </row>
    <row r="361" spans="1:16" hidden="1" x14ac:dyDescent="0.15">
      <c r="A361" s="5">
        <v>20</v>
      </c>
      <c r="B361" s="8"/>
      <c r="C361" s="12">
        <f t="shared" si="11"/>
        <v>187.70833333333334</v>
      </c>
      <c r="D361" s="12">
        <f t="shared" si="11"/>
        <v>183.64500000000001</v>
      </c>
      <c r="E361" s="12">
        <f t="shared" si="11"/>
        <v>173.13333333333333</v>
      </c>
      <c r="F361" s="12">
        <f t="shared" si="11"/>
        <v>157.58666666666667</v>
      </c>
      <c r="G361" s="12">
        <f t="shared" si="11"/>
        <v>123.13666666666667</v>
      </c>
    </row>
    <row r="362" spans="1:16" hidden="1" x14ac:dyDescent="0.15">
      <c r="A362" s="5">
        <v>21</v>
      </c>
      <c r="B362" s="8"/>
      <c r="C362" s="12">
        <f t="shared" si="11"/>
        <v>190.8</v>
      </c>
      <c r="D362" s="12">
        <f t="shared" si="11"/>
        <v>186.56</v>
      </c>
      <c r="E362" s="12">
        <f t="shared" si="11"/>
        <v>176.49</v>
      </c>
      <c r="F362" s="12">
        <f t="shared" si="11"/>
        <v>160.50166666666667</v>
      </c>
      <c r="G362" s="12">
        <f t="shared" si="11"/>
        <v>126.05166666666666</v>
      </c>
    </row>
    <row r="363" spans="1:16" hidden="1" x14ac:dyDescent="0.15">
      <c r="A363" s="5">
        <v>22</v>
      </c>
      <c r="B363" s="8"/>
      <c r="C363" s="12">
        <f t="shared" si="11"/>
        <v>193.80333333333334</v>
      </c>
      <c r="D363" s="12">
        <f t="shared" si="11"/>
        <v>189.91666666666666</v>
      </c>
      <c r="E363" s="12">
        <f t="shared" si="11"/>
        <v>179.05166666666668</v>
      </c>
      <c r="F363" s="12">
        <f t="shared" si="11"/>
        <v>163.15166666666667</v>
      </c>
      <c r="G363" s="12">
        <f t="shared" si="11"/>
        <v>128.52500000000001</v>
      </c>
    </row>
    <row r="364" spans="1:16" hidden="1" x14ac:dyDescent="0.15">
      <c r="A364" s="5">
        <v>23</v>
      </c>
      <c r="B364" s="8"/>
      <c r="C364" s="12">
        <f t="shared" si="11"/>
        <v>197.07166666666666</v>
      </c>
      <c r="D364" s="12">
        <f t="shared" si="11"/>
        <v>193.27333333333334</v>
      </c>
      <c r="E364" s="12">
        <f t="shared" si="11"/>
        <v>181.79</v>
      </c>
      <c r="F364" s="12">
        <f t="shared" si="11"/>
        <v>165.97833333333332</v>
      </c>
      <c r="G364" s="12">
        <f t="shared" si="11"/>
        <v>131.26333333333332</v>
      </c>
    </row>
    <row r="365" spans="1:16" hidden="1" x14ac:dyDescent="0.15">
      <c r="A365" s="5">
        <v>24</v>
      </c>
      <c r="B365" s="8"/>
      <c r="C365" s="12">
        <f t="shared" si="11"/>
        <v>200.16333333333333</v>
      </c>
      <c r="D365" s="12">
        <f t="shared" si="11"/>
        <v>196.45333333333332</v>
      </c>
      <c r="E365" s="12">
        <f t="shared" si="11"/>
        <v>185.05833333333334</v>
      </c>
      <c r="F365" s="12">
        <f t="shared" si="11"/>
        <v>168.89333333333335</v>
      </c>
      <c r="G365" s="12">
        <f t="shared" si="11"/>
        <v>134.00166666666667</v>
      </c>
    </row>
    <row r="366" spans="1:16" hidden="1" x14ac:dyDescent="0.15">
      <c r="A366" s="5">
        <v>25</v>
      </c>
      <c r="B366" s="8"/>
      <c r="C366" s="12">
        <f t="shared" si="11"/>
        <v>203.60833333333332</v>
      </c>
      <c r="D366" s="12">
        <f t="shared" si="11"/>
        <v>199.45666666666668</v>
      </c>
      <c r="E366" s="12">
        <f t="shared" si="11"/>
        <v>188.06166666666667</v>
      </c>
      <c r="F366" s="12">
        <f t="shared" si="11"/>
        <v>171.36666666666667</v>
      </c>
      <c r="G366" s="12">
        <f t="shared" si="11"/>
        <v>136.29833333333335</v>
      </c>
    </row>
    <row r="367" spans="1:16" hidden="1" x14ac:dyDescent="0.15">
      <c r="A367" s="5">
        <v>26</v>
      </c>
      <c r="B367" s="8"/>
      <c r="C367" s="12">
        <f t="shared" si="11"/>
        <v>206.52333333333334</v>
      </c>
      <c r="D367" s="12">
        <f t="shared" si="11"/>
        <v>202.72499999999999</v>
      </c>
      <c r="E367" s="12">
        <f t="shared" si="11"/>
        <v>190.97666666666666</v>
      </c>
      <c r="F367" s="12">
        <f t="shared" si="11"/>
        <v>174.19333333333333</v>
      </c>
      <c r="G367" s="12">
        <f t="shared" si="11"/>
        <v>139.125</v>
      </c>
    </row>
    <row r="368" spans="1:16" hidden="1" x14ac:dyDescent="0.15">
      <c r="A368" s="5">
        <v>27</v>
      </c>
      <c r="B368" s="8"/>
      <c r="C368" s="12">
        <f t="shared" si="11"/>
        <v>210.14500000000001</v>
      </c>
      <c r="D368" s="12">
        <f t="shared" si="11"/>
        <v>205.905</v>
      </c>
      <c r="E368" s="12">
        <f t="shared" si="11"/>
        <v>193.80333333333334</v>
      </c>
      <c r="F368" s="12">
        <f t="shared" si="11"/>
        <v>176.84333333333333</v>
      </c>
      <c r="G368" s="12">
        <f t="shared" si="11"/>
        <v>142.04</v>
      </c>
    </row>
    <row r="369" spans="1:7" hidden="1" x14ac:dyDescent="0.15">
      <c r="A369" s="5">
        <v>28</v>
      </c>
      <c r="B369" s="8"/>
      <c r="C369" s="12">
        <f t="shared" si="11"/>
        <v>213.76666666666668</v>
      </c>
      <c r="D369" s="12">
        <f t="shared" si="11"/>
        <v>209.26166666666666</v>
      </c>
      <c r="E369" s="12">
        <f t="shared" si="11"/>
        <v>197.16</v>
      </c>
      <c r="F369" s="12">
        <f t="shared" si="11"/>
        <v>180.02333333333334</v>
      </c>
      <c r="G369" s="12">
        <f t="shared" si="11"/>
        <v>145.39666666666668</v>
      </c>
    </row>
    <row r="370" spans="1:7" hidden="1" x14ac:dyDescent="0.15">
      <c r="A370" s="5">
        <v>29</v>
      </c>
      <c r="B370" s="8"/>
      <c r="C370" s="12">
        <f t="shared" si="11"/>
        <v>217.74166666666667</v>
      </c>
      <c r="D370" s="12">
        <f t="shared" si="11"/>
        <v>213.23666666666668</v>
      </c>
      <c r="E370" s="12">
        <f t="shared" si="11"/>
        <v>201.04666666666665</v>
      </c>
      <c r="F370" s="12">
        <f t="shared" si="11"/>
        <v>183.29166666666666</v>
      </c>
      <c r="G370" s="12">
        <f t="shared" si="11"/>
        <v>148.66499999999999</v>
      </c>
    </row>
    <row r="371" spans="1:7" hidden="1" x14ac:dyDescent="0.15">
      <c r="A371" s="5">
        <v>30</v>
      </c>
      <c r="B371" s="8"/>
      <c r="C371" s="12">
        <f t="shared" si="11"/>
        <v>221.36333333333334</v>
      </c>
      <c r="D371" s="12">
        <f t="shared" si="11"/>
        <v>216.68166666666667</v>
      </c>
      <c r="E371" s="12">
        <f t="shared" si="11"/>
        <v>204.58</v>
      </c>
      <c r="F371" s="12">
        <f t="shared" si="11"/>
        <v>186.20666666666668</v>
      </c>
      <c r="G371" s="12">
        <f t="shared" si="11"/>
        <v>152.19833333333332</v>
      </c>
    </row>
    <row r="372" spans="1:7" hidden="1" x14ac:dyDescent="0.15">
      <c r="A372" s="5">
        <v>31</v>
      </c>
      <c r="B372" s="8"/>
      <c r="C372" s="12">
        <f t="shared" si="11"/>
        <v>225.16166666666666</v>
      </c>
      <c r="D372" s="12">
        <f t="shared" si="11"/>
        <v>220.39166666666668</v>
      </c>
      <c r="E372" s="12">
        <f t="shared" si="11"/>
        <v>208.11333333333334</v>
      </c>
      <c r="F372" s="12">
        <f t="shared" si="11"/>
        <v>189.56333333333333</v>
      </c>
      <c r="G372" s="12">
        <f t="shared" si="11"/>
        <v>155.20166666666665</v>
      </c>
    </row>
    <row r="373" spans="1:7" hidden="1" x14ac:dyDescent="0.15">
      <c r="A373" s="5">
        <v>32</v>
      </c>
      <c r="B373" s="8"/>
      <c r="C373" s="12">
        <f t="shared" si="11"/>
        <v>228.60666666666665</v>
      </c>
      <c r="D373" s="12">
        <f t="shared" si="11"/>
        <v>224.54333333333332</v>
      </c>
      <c r="E373" s="12">
        <f t="shared" si="11"/>
        <v>211.38166666666666</v>
      </c>
      <c r="F373" s="12">
        <f t="shared" si="11"/>
        <v>192.92</v>
      </c>
      <c r="G373" s="12">
        <f t="shared" si="11"/>
        <v>159.08833333333334</v>
      </c>
    </row>
    <row r="374" spans="1:7" hidden="1" x14ac:dyDescent="0.15">
      <c r="A374" s="5">
        <v>33</v>
      </c>
      <c r="B374" s="8"/>
      <c r="C374" s="12">
        <f t="shared" si="11"/>
        <v>235.05500000000001</v>
      </c>
      <c r="D374" s="12">
        <f t="shared" si="11"/>
        <v>230.46166666666667</v>
      </c>
      <c r="E374" s="12">
        <f t="shared" si="11"/>
        <v>217.38833333333332</v>
      </c>
      <c r="F374" s="12">
        <f t="shared" si="11"/>
        <v>198.13166666666666</v>
      </c>
      <c r="G374" s="12">
        <f t="shared" si="11"/>
        <v>163.505</v>
      </c>
    </row>
    <row r="375" spans="1:7" hidden="1" x14ac:dyDescent="0.15">
      <c r="A375" s="5">
        <v>34</v>
      </c>
      <c r="B375" s="8"/>
      <c r="C375" s="12">
        <f t="shared" ref="C375:G390" si="12">+C305*$M$2</f>
        <v>241.59166666666667</v>
      </c>
      <c r="D375" s="12">
        <f t="shared" si="12"/>
        <v>236.91</v>
      </c>
      <c r="E375" s="12">
        <f t="shared" si="12"/>
        <v>223.04166666666666</v>
      </c>
      <c r="F375" s="12">
        <f t="shared" si="12"/>
        <v>203.43166666666667</v>
      </c>
      <c r="G375" s="12">
        <f t="shared" si="12"/>
        <v>168.36333333333334</v>
      </c>
    </row>
    <row r="376" spans="1:7" hidden="1" x14ac:dyDescent="0.15">
      <c r="A376" s="5">
        <v>35</v>
      </c>
      <c r="B376" s="8"/>
      <c r="C376" s="12">
        <f t="shared" si="12"/>
        <v>247.51</v>
      </c>
      <c r="D376" s="12">
        <f t="shared" si="12"/>
        <v>242.56333333333333</v>
      </c>
      <c r="E376" s="12">
        <f t="shared" si="12"/>
        <v>228.60666666666665</v>
      </c>
      <c r="F376" s="12">
        <f t="shared" si="12"/>
        <v>208.64333333333335</v>
      </c>
      <c r="G376" s="12">
        <f t="shared" si="12"/>
        <v>173.13333333333333</v>
      </c>
    </row>
    <row r="377" spans="1:7" hidden="1" x14ac:dyDescent="0.15">
      <c r="A377" s="5">
        <v>36</v>
      </c>
      <c r="B377" s="8"/>
      <c r="C377" s="12">
        <f t="shared" si="12"/>
        <v>253.95833333333334</v>
      </c>
      <c r="D377" s="12">
        <f t="shared" si="12"/>
        <v>248.83500000000001</v>
      </c>
      <c r="E377" s="12">
        <f t="shared" si="12"/>
        <v>234.70166666666665</v>
      </c>
      <c r="F377" s="12">
        <f t="shared" si="12"/>
        <v>213.76666666666668</v>
      </c>
      <c r="G377" s="12">
        <f t="shared" si="12"/>
        <v>178.16833333333332</v>
      </c>
    </row>
    <row r="378" spans="1:7" hidden="1" x14ac:dyDescent="0.15">
      <c r="A378" s="5">
        <v>37</v>
      </c>
      <c r="B378" s="8"/>
      <c r="C378" s="12">
        <f t="shared" si="12"/>
        <v>260.23</v>
      </c>
      <c r="D378" s="12">
        <f t="shared" si="12"/>
        <v>255.01833333333335</v>
      </c>
      <c r="E378" s="12">
        <f t="shared" si="12"/>
        <v>240.17833333333334</v>
      </c>
      <c r="F378" s="12">
        <f t="shared" si="12"/>
        <v>218.80166666666668</v>
      </c>
      <c r="G378" s="12">
        <f t="shared" si="12"/>
        <v>183.11500000000001</v>
      </c>
    </row>
    <row r="379" spans="1:7" hidden="1" x14ac:dyDescent="0.15">
      <c r="A379" s="5">
        <v>38</v>
      </c>
      <c r="B379" s="8"/>
      <c r="C379" s="12">
        <f t="shared" si="12"/>
        <v>266.50166666666667</v>
      </c>
      <c r="D379" s="12">
        <f t="shared" si="12"/>
        <v>261.46666666666664</v>
      </c>
      <c r="E379" s="12">
        <f t="shared" si="12"/>
        <v>246.27333333333334</v>
      </c>
      <c r="F379" s="12">
        <f t="shared" si="12"/>
        <v>224.80833333333334</v>
      </c>
      <c r="G379" s="12">
        <f t="shared" si="12"/>
        <v>188.06166666666667</v>
      </c>
    </row>
    <row r="380" spans="1:7" hidden="1" x14ac:dyDescent="0.15">
      <c r="A380" s="5">
        <v>39</v>
      </c>
      <c r="B380" s="8"/>
      <c r="C380" s="12">
        <f t="shared" si="12"/>
        <v>273.03833333333336</v>
      </c>
      <c r="D380" s="12">
        <f t="shared" si="12"/>
        <v>267.47333333333336</v>
      </c>
      <c r="E380" s="12">
        <f t="shared" si="12"/>
        <v>252.01499999999999</v>
      </c>
      <c r="F380" s="12">
        <f t="shared" si="12"/>
        <v>229.93166666666667</v>
      </c>
      <c r="G380" s="12">
        <f t="shared" si="12"/>
        <v>193.45</v>
      </c>
    </row>
    <row r="381" spans="1:7" hidden="1" x14ac:dyDescent="0.15">
      <c r="A381" s="5">
        <v>40</v>
      </c>
      <c r="B381" s="8"/>
      <c r="C381" s="12">
        <f t="shared" si="12"/>
        <v>279.48666666666668</v>
      </c>
      <c r="D381" s="12">
        <f t="shared" si="12"/>
        <v>273.65666666666664</v>
      </c>
      <c r="E381" s="12">
        <f t="shared" si="12"/>
        <v>257.84500000000003</v>
      </c>
      <c r="F381" s="12">
        <f t="shared" si="12"/>
        <v>235.14333333333335</v>
      </c>
      <c r="G381" s="12">
        <f t="shared" si="12"/>
        <v>198.75</v>
      </c>
    </row>
    <row r="382" spans="1:7" hidden="1" x14ac:dyDescent="0.15">
      <c r="A382" s="5">
        <v>41</v>
      </c>
      <c r="B382" s="8"/>
      <c r="C382" s="12">
        <f t="shared" si="12"/>
        <v>285.75833333333333</v>
      </c>
      <c r="D382" s="12">
        <f t="shared" si="12"/>
        <v>279.92833333333334</v>
      </c>
      <c r="E382" s="12">
        <f t="shared" si="12"/>
        <v>263.76333333333332</v>
      </c>
      <c r="F382" s="12">
        <f t="shared" si="12"/>
        <v>240.26666666666668</v>
      </c>
      <c r="G382" s="12">
        <f t="shared" si="12"/>
        <v>203.60833333333332</v>
      </c>
    </row>
    <row r="383" spans="1:7" hidden="1" x14ac:dyDescent="0.15">
      <c r="A383" s="5">
        <v>42</v>
      </c>
      <c r="B383" s="8"/>
      <c r="C383" s="12">
        <f t="shared" si="12"/>
        <v>292.20666666666665</v>
      </c>
      <c r="D383" s="12">
        <f t="shared" si="12"/>
        <v>286.11166666666668</v>
      </c>
      <c r="E383" s="12">
        <f t="shared" si="12"/>
        <v>269.94666666666666</v>
      </c>
      <c r="F383" s="12">
        <f t="shared" si="12"/>
        <v>246.09666666666666</v>
      </c>
      <c r="G383" s="12">
        <f t="shared" si="12"/>
        <v>208.82</v>
      </c>
    </row>
    <row r="384" spans="1:7" hidden="1" x14ac:dyDescent="0.15">
      <c r="A384" s="5">
        <v>43</v>
      </c>
      <c r="B384" s="8"/>
      <c r="C384" s="12">
        <f t="shared" si="12"/>
        <v>303.69</v>
      </c>
      <c r="D384" s="12">
        <f t="shared" si="12"/>
        <v>297.59500000000003</v>
      </c>
      <c r="E384" s="12">
        <f t="shared" si="12"/>
        <v>280.19333333333333</v>
      </c>
      <c r="F384" s="12">
        <f t="shared" si="12"/>
        <v>255.72499999999999</v>
      </c>
      <c r="G384" s="12">
        <f t="shared" si="12"/>
        <v>218.27166666666668</v>
      </c>
    </row>
    <row r="385" spans="1:7" hidden="1" x14ac:dyDescent="0.15">
      <c r="A385" s="5">
        <v>44</v>
      </c>
      <c r="B385" s="8"/>
      <c r="C385" s="12">
        <f t="shared" si="12"/>
        <v>315.43833333333333</v>
      </c>
      <c r="D385" s="12">
        <f t="shared" si="12"/>
        <v>309.255</v>
      </c>
      <c r="E385" s="12">
        <f t="shared" si="12"/>
        <v>291.23500000000001</v>
      </c>
      <c r="F385" s="12">
        <f t="shared" si="12"/>
        <v>265.70666666666665</v>
      </c>
      <c r="G385" s="12">
        <f t="shared" si="12"/>
        <v>227.28166666666667</v>
      </c>
    </row>
    <row r="386" spans="1:7" hidden="1" x14ac:dyDescent="0.15">
      <c r="A386" s="5">
        <v>45</v>
      </c>
      <c r="B386" s="8"/>
      <c r="C386" s="12">
        <f t="shared" si="12"/>
        <v>327.18666666666667</v>
      </c>
      <c r="D386" s="12">
        <f t="shared" si="12"/>
        <v>320.03166666666664</v>
      </c>
      <c r="E386" s="12">
        <f t="shared" si="12"/>
        <v>302.18833333333333</v>
      </c>
      <c r="F386" s="12">
        <f t="shared" si="12"/>
        <v>275.51166666666666</v>
      </c>
      <c r="G386" s="12">
        <f t="shared" si="12"/>
        <v>236.91</v>
      </c>
    </row>
    <row r="387" spans="1:7" hidden="1" x14ac:dyDescent="0.15">
      <c r="A387" s="5">
        <v>46</v>
      </c>
      <c r="B387" s="8"/>
      <c r="C387" s="12">
        <f t="shared" si="12"/>
        <v>338.67</v>
      </c>
      <c r="D387" s="12">
        <f t="shared" si="12"/>
        <v>331.60333333333335</v>
      </c>
      <c r="E387" s="12">
        <f t="shared" si="12"/>
        <v>312.61166666666668</v>
      </c>
      <c r="F387" s="12">
        <f t="shared" si="12"/>
        <v>285.40499999999997</v>
      </c>
      <c r="G387" s="12">
        <f t="shared" si="12"/>
        <v>245.74333333333334</v>
      </c>
    </row>
    <row r="388" spans="1:7" hidden="1" x14ac:dyDescent="0.15">
      <c r="A388" s="5">
        <v>47</v>
      </c>
      <c r="B388" s="8"/>
      <c r="C388" s="12">
        <f t="shared" si="12"/>
        <v>350.24166666666667</v>
      </c>
      <c r="D388" s="12">
        <f t="shared" si="12"/>
        <v>342.99833333333333</v>
      </c>
      <c r="E388" s="12">
        <f t="shared" si="12"/>
        <v>323.565</v>
      </c>
      <c r="F388" s="12">
        <f t="shared" si="12"/>
        <v>294.85666666666668</v>
      </c>
      <c r="G388" s="12">
        <f t="shared" si="12"/>
        <v>255.01833333333335</v>
      </c>
    </row>
    <row r="389" spans="1:7" hidden="1" x14ac:dyDescent="0.15">
      <c r="A389" s="5">
        <v>48</v>
      </c>
      <c r="B389" s="8"/>
      <c r="C389" s="12">
        <f t="shared" si="12"/>
        <v>362.52</v>
      </c>
      <c r="D389" s="12">
        <f t="shared" si="12"/>
        <v>355.1</v>
      </c>
      <c r="E389" s="12">
        <f t="shared" si="12"/>
        <v>334.78333333333336</v>
      </c>
      <c r="F389" s="12">
        <f t="shared" si="12"/>
        <v>305.45666666666665</v>
      </c>
      <c r="G389" s="12">
        <f t="shared" si="12"/>
        <v>264.47000000000003</v>
      </c>
    </row>
    <row r="390" spans="1:7" hidden="1" x14ac:dyDescent="0.15">
      <c r="A390" s="5">
        <v>49</v>
      </c>
      <c r="B390" s="8"/>
      <c r="C390" s="12">
        <f t="shared" si="12"/>
        <v>374.79833333333335</v>
      </c>
      <c r="D390" s="12">
        <f t="shared" si="12"/>
        <v>367.46666666666664</v>
      </c>
      <c r="E390" s="12">
        <f t="shared" si="12"/>
        <v>345.91333333333336</v>
      </c>
      <c r="F390" s="12">
        <f t="shared" si="12"/>
        <v>315.79166666666669</v>
      </c>
      <c r="G390" s="12">
        <f t="shared" si="12"/>
        <v>274.18666666666667</v>
      </c>
    </row>
    <row r="391" spans="1:7" hidden="1" x14ac:dyDescent="0.15">
      <c r="A391" s="5">
        <v>50</v>
      </c>
      <c r="B391" s="8"/>
      <c r="C391" s="12">
        <f t="shared" ref="C391:G406" si="13">+C321*$M$2</f>
        <v>386.9</v>
      </c>
      <c r="D391" s="12">
        <f t="shared" si="13"/>
        <v>379.30333333333334</v>
      </c>
      <c r="E391" s="12">
        <f t="shared" si="13"/>
        <v>357.48500000000001</v>
      </c>
      <c r="F391" s="12">
        <f t="shared" si="13"/>
        <v>326.03833333333336</v>
      </c>
      <c r="G391" s="12">
        <f t="shared" si="13"/>
        <v>283.72666666666669</v>
      </c>
    </row>
    <row r="392" spans="1:7" hidden="1" x14ac:dyDescent="0.15">
      <c r="A392" s="5">
        <v>51</v>
      </c>
      <c r="B392" s="8"/>
      <c r="C392" s="12">
        <f t="shared" si="13"/>
        <v>399.17833333333334</v>
      </c>
      <c r="D392" s="12">
        <f t="shared" si="13"/>
        <v>391.31666666666666</v>
      </c>
      <c r="E392" s="12">
        <f t="shared" si="13"/>
        <v>368.70333333333332</v>
      </c>
      <c r="F392" s="12">
        <f t="shared" si="13"/>
        <v>336.37333333333333</v>
      </c>
      <c r="G392" s="12">
        <f t="shared" si="13"/>
        <v>293.17833333333334</v>
      </c>
    </row>
    <row r="393" spans="1:7" hidden="1" x14ac:dyDescent="0.15">
      <c r="A393" s="5">
        <v>52</v>
      </c>
      <c r="B393" s="8"/>
      <c r="C393" s="12">
        <f t="shared" si="13"/>
        <v>411.45666666666665</v>
      </c>
      <c r="D393" s="12">
        <f t="shared" si="13"/>
        <v>403.15333333333331</v>
      </c>
      <c r="E393" s="12">
        <f t="shared" si="13"/>
        <v>380.18666666666667</v>
      </c>
      <c r="F393" s="12">
        <f t="shared" si="13"/>
        <v>346.79666666666668</v>
      </c>
      <c r="G393" s="12">
        <f t="shared" si="13"/>
        <v>302.98333333333335</v>
      </c>
    </row>
    <row r="394" spans="1:7" hidden="1" x14ac:dyDescent="0.15">
      <c r="A394" s="5">
        <v>53</v>
      </c>
      <c r="B394" s="8"/>
      <c r="C394" s="12">
        <f t="shared" si="13"/>
        <v>426.12</v>
      </c>
      <c r="D394" s="12">
        <f t="shared" si="13"/>
        <v>417.46333333333331</v>
      </c>
      <c r="E394" s="12">
        <f t="shared" si="13"/>
        <v>393.34833333333336</v>
      </c>
      <c r="F394" s="12">
        <f t="shared" si="13"/>
        <v>358.72166666666669</v>
      </c>
      <c r="G394" s="12">
        <f t="shared" si="13"/>
        <v>314.55500000000001</v>
      </c>
    </row>
    <row r="395" spans="1:7" hidden="1" x14ac:dyDescent="0.15">
      <c r="A395" s="5">
        <v>54</v>
      </c>
      <c r="B395" s="8"/>
      <c r="C395" s="12">
        <f t="shared" si="13"/>
        <v>440.87166666666667</v>
      </c>
      <c r="D395" s="12">
        <f t="shared" si="13"/>
        <v>431.685</v>
      </c>
      <c r="E395" s="12">
        <f t="shared" si="13"/>
        <v>406.86333333333334</v>
      </c>
      <c r="F395" s="12">
        <f t="shared" si="13"/>
        <v>371.08833333333331</v>
      </c>
      <c r="G395" s="12">
        <f t="shared" si="13"/>
        <v>326.39166666666665</v>
      </c>
    </row>
    <row r="396" spans="1:7" hidden="1" x14ac:dyDescent="0.15">
      <c r="A396" s="5">
        <v>55</v>
      </c>
      <c r="B396" s="8"/>
      <c r="C396" s="12">
        <f t="shared" si="13"/>
        <v>455.27</v>
      </c>
      <c r="D396" s="12">
        <f t="shared" si="13"/>
        <v>445.995</v>
      </c>
      <c r="E396" s="12">
        <f t="shared" si="13"/>
        <v>420.37833333333333</v>
      </c>
      <c r="F396" s="12">
        <f t="shared" si="13"/>
        <v>383.19</v>
      </c>
      <c r="G396" s="12">
        <f t="shared" si="13"/>
        <v>338.31666666666666</v>
      </c>
    </row>
    <row r="397" spans="1:7" hidden="1" x14ac:dyDescent="0.15">
      <c r="A397" s="5">
        <v>56</v>
      </c>
      <c r="B397" s="8"/>
      <c r="C397" s="12">
        <f t="shared" si="13"/>
        <v>469.66833333333335</v>
      </c>
      <c r="D397" s="12">
        <f t="shared" si="13"/>
        <v>460.39333333333332</v>
      </c>
      <c r="E397" s="12">
        <f t="shared" si="13"/>
        <v>433.80500000000001</v>
      </c>
      <c r="F397" s="12">
        <f t="shared" si="13"/>
        <v>395.29166666666669</v>
      </c>
      <c r="G397" s="12">
        <f t="shared" si="13"/>
        <v>349.8</v>
      </c>
    </row>
    <row r="398" spans="1:7" hidden="1" x14ac:dyDescent="0.15">
      <c r="A398" s="5">
        <v>57</v>
      </c>
      <c r="B398" s="8"/>
      <c r="C398" s="12">
        <f t="shared" si="13"/>
        <v>484.24333333333334</v>
      </c>
      <c r="D398" s="12">
        <f t="shared" si="13"/>
        <v>474.43833333333333</v>
      </c>
      <c r="E398" s="12">
        <f t="shared" si="13"/>
        <v>447.58499999999998</v>
      </c>
      <c r="F398" s="12">
        <f t="shared" si="13"/>
        <v>407.74666666666667</v>
      </c>
      <c r="G398" s="12">
        <f t="shared" si="13"/>
        <v>361.63666666666666</v>
      </c>
    </row>
    <row r="399" spans="1:7" hidden="1" x14ac:dyDescent="0.15">
      <c r="A399" s="5">
        <v>58</v>
      </c>
      <c r="B399" s="8"/>
      <c r="C399" s="12">
        <f t="shared" si="13"/>
        <v>501.38</v>
      </c>
      <c r="D399" s="12">
        <f t="shared" si="13"/>
        <v>490.78</v>
      </c>
      <c r="E399" s="12">
        <f t="shared" si="13"/>
        <v>461.63</v>
      </c>
      <c r="F399" s="12">
        <f t="shared" si="13"/>
        <v>421.88</v>
      </c>
      <c r="G399" s="12">
        <f t="shared" si="13"/>
        <v>377.09500000000003</v>
      </c>
    </row>
    <row r="400" spans="1:7" hidden="1" x14ac:dyDescent="0.15">
      <c r="A400" s="5">
        <v>59</v>
      </c>
      <c r="B400" s="8"/>
      <c r="C400" s="12">
        <f t="shared" si="13"/>
        <v>517.98666666666668</v>
      </c>
      <c r="D400" s="12">
        <f t="shared" si="13"/>
        <v>507.47500000000002</v>
      </c>
      <c r="E400" s="12">
        <f t="shared" si="13"/>
        <v>475.67500000000001</v>
      </c>
      <c r="F400" s="12">
        <f t="shared" si="13"/>
        <v>435.92500000000001</v>
      </c>
      <c r="G400" s="12">
        <f t="shared" si="13"/>
        <v>392.37666666666667</v>
      </c>
    </row>
    <row r="401" spans="1:7" hidden="1" x14ac:dyDescent="0.15">
      <c r="A401" s="5">
        <v>60</v>
      </c>
      <c r="B401" s="8"/>
      <c r="C401" s="12">
        <f t="shared" si="13"/>
        <v>534.85833333333335</v>
      </c>
      <c r="D401" s="12">
        <f t="shared" si="13"/>
        <v>523.64</v>
      </c>
      <c r="E401" s="12">
        <f t="shared" si="13"/>
        <v>489.45499999999998</v>
      </c>
      <c r="F401" s="12">
        <f t="shared" si="13"/>
        <v>450.23500000000001</v>
      </c>
      <c r="G401" s="12">
        <f t="shared" si="13"/>
        <v>407.65833333333336</v>
      </c>
    </row>
    <row r="402" spans="1:7" hidden="1" x14ac:dyDescent="0.15">
      <c r="A402" s="5">
        <v>61</v>
      </c>
      <c r="B402" s="8"/>
      <c r="C402" s="12">
        <f t="shared" si="13"/>
        <v>554.82166666666672</v>
      </c>
      <c r="D402" s="12">
        <f t="shared" si="13"/>
        <v>544.04499999999996</v>
      </c>
      <c r="E402" s="12">
        <f t="shared" si="13"/>
        <v>510.74333333333334</v>
      </c>
      <c r="F402" s="12">
        <f t="shared" si="13"/>
        <v>467.28333333333336</v>
      </c>
      <c r="G402" s="12">
        <f t="shared" si="13"/>
        <v>422.85166666666669</v>
      </c>
    </row>
    <row r="403" spans="1:7" hidden="1" x14ac:dyDescent="0.15">
      <c r="A403" s="5">
        <v>62</v>
      </c>
      <c r="B403" s="8"/>
      <c r="C403" s="12">
        <f t="shared" si="13"/>
        <v>579.82000000000005</v>
      </c>
      <c r="D403" s="12">
        <f t="shared" si="13"/>
        <v>568.07166666666672</v>
      </c>
      <c r="E403" s="12">
        <f t="shared" si="13"/>
        <v>535.56500000000005</v>
      </c>
      <c r="F403" s="12">
        <f t="shared" si="13"/>
        <v>488.21833333333331</v>
      </c>
      <c r="G403" s="12">
        <f t="shared" si="13"/>
        <v>441.84333333333331</v>
      </c>
    </row>
    <row r="404" spans="1:7" hidden="1" x14ac:dyDescent="0.15">
      <c r="A404" s="5">
        <v>63</v>
      </c>
      <c r="B404" s="8"/>
      <c r="C404" s="12">
        <f t="shared" si="13"/>
        <v>609.85333333333335</v>
      </c>
      <c r="D404" s="12">
        <f t="shared" si="13"/>
        <v>597.48666666666668</v>
      </c>
      <c r="E404" s="12">
        <f t="shared" si="13"/>
        <v>563.39</v>
      </c>
      <c r="F404" s="12">
        <f t="shared" si="13"/>
        <v>513.39333333333332</v>
      </c>
      <c r="G404" s="12">
        <f t="shared" si="13"/>
        <v>464.63333333333333</v>
      </c>
    </row>
    <row r="405" spans="1:7" hidden="1" x14ac:dyDescent="0.15">
      <c r="A405" s="5">
        <v>64</v>
      </c>
      <c r="B405" s="8"/>
      <c r="C405" s="12">
        <f t="shared" si="13"/>
        <v>644.83333333333337</v>
      </c>
      <c r="D405" s="12">
        <f t="shared" si="13"/>
        <v>631.84833333333336</v>
      </c>
      <c r="E405" s="12">
        <f t="shared" si="13"/>
        <v>595.54333333333329</v>
      </c>
      <c r="F405" s="12">
        <f t="shared" si="13"/>
        <v>542.80833333333328</v>
      </c>
      <c r="G405" s="12">
        <f t="shared" si="13"/>
        <v>491.22166666666669</v>
      </c>
    </row>
    <row r="406" spans="1:7" hidden="1" x14ac:dyDescent="0.15">
      <c r="A406" s="5">
        <v>65</v>
      </c>
      <c r="B406" s="8"/>
      <c r="C406" s="12">
        <f t="shared" si="13"/>
        <v>686.96833333333336</v>
      </c>
      <c r="D406" s="12">
        <f t="shared" si="13"/>
        <v>673.1</v>
      </c>
      <c r="E406" s="12">
        <f t="shared" si="13"/>
        <v>634.14499999999998</v>
      </c>
      <c r="F406" s="12">
        <f t="shared" si="13"/>
        <v>578.495</v>
      </c>
      <c r="G406" s="12">
        <f t="shared" si="13"/>
        <v>527.88</v>
      </c>
    </row>
    <row r="407" spans="1:7" hidden="1" x14ac:dyDescent="0.15">
      <c r="A407" s="5">
        <v>66</v>
      </c>
      <c r="B407" s="8"/>
      <c r="C407" s="12">
        <f t="shared" ref="C407:G422" si="14">+C337*$M$2</f>
        <v>736.43499999999995</v>
      </c>
      <c r="D407" s="12">
        <f t="shared" si="14"/>
        <v>721.68333333333328</v>
      </c>
      <c r="E407" s="12">
        <f t="shared" si="14"/>
        <v>680.255</v>
      </c>
      <c r="F407" s="12">
        <f t="shared" si="14"/>
        <v>620.36500000000001</v>
      </c>
      <c r="G407" s="12">
        <f t="shared" si="14"/>
        <v>570.36833333333334</v>
      </c>
    </row>
    <row r="408" spans="1:7" hidden="1" x14ac:dyDescent="0.15">
      <c r="A408" s="5">
        <v>67</v>
      </c>
      <c r="B408" s="8"/>
      <c r="C408" s="12">
        <f t="shared" si="14"/>
        <v>795</v>
      </c>
      <c r="D408" s="12">
        <f t="shared" si="14"/>
        <v>779.01166666666666</v>
      </c>
      <c r="E408" s="12">
        <f t="shared" si="14"/>
        <v>734.22666666666669</v>
      </c>
      <c r="F408" s="12">
        <f t="shared" si="14"/>
        <v>669.47833333333335</v>
      </c>
      <c r="G408" s="12">
        <f t="shared" si="14"/>
        <v>616.03666666666663</v>
      </c>
    </row>
    <row r="409" spans="1:7" hidden="1" x14ac:dyDescent="0.15">
      <c r="A409" s="5">
        <v>68</v>
      </c>
      <c r="B409" s="8"/>
      <c r="C409" s="12">
        <f t="shared" si="14"/>
        <v>862.6633333333333</v>
      </c>
      <c r="D409" s="12">
        <f t="shared" si="14"/>
        <v>844.99666666666667</v>
      </c>
      <c r="E409" s="12">
        <f t="shared" si="14"/>
        <v>796.4133333333333</v>
      </c>
      <c r="F409" s="12">
        <f t="shared" si="14"/>
        <v>726.54166666666663</v>
      </c>
      <c r="G409" s="12">
        <f t="shared" si="14"/>
        <v>668.33</v>
      </c>
    </row>
    <row r="410" spans="1:7" hidden="1" x14ac:dyDescent="0.15">
      <c r="A410" s="5">
        <v>69</v>
      </c>
      <c r="B410" s="8"/>
      <c r="C410" s="12">
        <f t="shared" si="14"/>
        <v>941.19166666666672</v>
      </c>
      <c r="D410" s="12">
        <f t="shared" si="14"/>
        <v>922.55333333333328</v>
      </c>
      <c r="E410" s="12">
        <f t="shared" si="14"/>
        <v>869.55333333333328</v>
      </c>
      <c r="F410" s="12">
        <f t="shared" si="14"/>
        <v>792.61500000000001</v>
      </c>
      <c r="G410" s="12">
        <f t="shared" si="14"/>
        <v>729.63333333333333</v>
      </c>
    </row>
    <row r="411" spans="1:7" hidden="1" x14ac:dyDescent="0.15">
      <c r="A411" s="5">
        <v>70</v>
      </c>
      <c r="B411" s="8"/>
      <c r="C411" s="12">
        <f t="shared" si="14"/>
        <v>1032.3516666666667</v>
      </c>
      <c r="D411" s="12">
        <f t="shared" si="14"/>
        <v>1011.5933333333334</v>
      </c>
      <c r="E411" s="12">
        <f t="shared" si="14"/>
        <v>945.34333333333336</v>
      </c>
      <c r="F411" s="12">
        <f t="shared" si="14"/>
        <v>869.55333333333328</v>
      </c>
      <c r="G411" s="12">
        <f t="shared" si="14"/>
        <v>811.7833333333333</v>
      </c>
    </row>
    <row r="412" spans="1:7" hidden="1" x14ac:dyDescent="0.15">
      <c r="A412" s="5">
        <v>71</v>
      </c>
      <c r="B412" s="8"/>
      <c r="C412" s="12">
        <f t="shared" si="14"/>
        <v>1137.115</v>
      </c>
      <c r="D412" s="12">
        <f t="shared" si="14"/>
        <v>1113.9716666666666</v>
      </c>
      <c r="E412" s="12">
        <f t="shared" si="14"/>
        <v>1049.7533333333333</v>
      </c>
      <c r="F412" s="12">
        <f t="shared" si="14"/>
        <v>957.26833333333332</v>
      </c>
      <c r="G412" s="12">
        <f t="shared" si="14"/>
        <v>894.02166666666665</v>
      </c>
    </row>
    <row r="413" spans="1:7" hidden="1" x14ac:dyDescent="0.15">
      <c r="A413" s="5">
        <v>72</v>
      </c>
      <c r="B413" s="8"/>
      <c r="C413" s="12">
        <f t="shared" si="14"/>
        <v>1257.8666666666666</v>
      </c>
      <c r="D413" s="12">
        <f t="shared" si="14"/>
        <v>1232.3383333333334</v>
      </c>
      <c r="E413" s="12">
        <f t="shared" si="14"/>
        <v>1161.5833333333333</v>
      </c>
      <c r="F413" s="12">
        <f t="shared" si="14"/>
        <v>1059.2933333333333</v>
      </c>
      <c r="G413" s="12">
        <f t="shared" si="14"/>
        <v>989.68666666666661</v>
      </c>
    </row>
    <row r="414" spans="1:7" hidden="1" x14ac:dyDescent="0.15">
      <c r="A414" s="5">
        <v>73</v>
      </c>
      <c r="B414" s="8"/>
      <c r="C414" s="12">
        <f t="shared" si="14"/>
        <v>1396.8150000000001</v>
      </c>
      <c r="D414" s="12">
        <f t="shared" si="14"/>
        <v>1368.3716666666667</v>
      </c>
      <c r="E414" s="12">
        <f t="shared" si="14"/>
        <v>1290.2850000000001</v>
      </c>
      <c r="F414" s="12">
        <f t="shared" si="14"/>
        <v>1176.2466666666667</v>
      </c>
      <c r="G414" s="12">
        <f t="shared" si="14"/>
        <v>1098.425</v>
      </c>
    </row>
    <row r="415" spans="1:7" hidden="1" x14ac:dyDescent="0.15">
      <c r="A415" s="5">
        <v>74</v>
      </c>
      <c r="B415" s="8"/>
      <c r="C415" s="12">
        <f t="shared" si="14"/>
        <v>1557.3166666666666</v>
      </c>
      <c r="D415" s="12">
        <f t="shared" si="14"/>
        <v>1525.6933333333334</v>
      </c>
      <c r="E415" s="12">
        <f t="shared" si="14"/>
        <v>1438.3316666666667</v>
      </c>
      <c r="F415" s="12">
        <f t="shared" si="14"/>
        <v>1311.3966666666668</v>
      </c>
      <c r="G415" s="12">
        <f t="shared" si="14"/>
        <v>1225.095</v>
      </c>
    </row>
    <row r="416" spans="1:7" hidden="1" x14ac:dyDescent="0.15">
      <c r="A416" s="5">
        <v>75</v>
      </c>
      <c r="B416" s="8"/>
      <c r="C416" s="12">
        <f t="shared" si="14"/>
        <v>1741.2266666666667</v>
      </c>
      <c r="D416" s="12">
        <f t="shared" si="14"/>
        <v>1706.2466666666667</v>
      </c>
      <c r="E416" s="12">
        <f t="shared" si="14"/>
        <v>1601.66</v>
      </c>
      <c r="F416" s="12">
        <f t="shared" si="14"/>
        <v>1466.2449999999999</v>
      </c>
      <c r="G416" s="12">
        <f t="shared" si="14"/>
        <v>1377.5583333333334</v>
      </c>
    </row>
    <row r="417" spans="1:17" hidden="1" x14ac:dyDescent="0.15">
      <c r="A417" s="5">
        <v>76</v>
      </c>
      <c r="B417" s="8"/>
      <c r="C417" s="12">
        <f t="shared" si="14"/>
        <v>1952.4316666666666</v>
      </c>
      <c r="D417" s="12">
        <f t="shared" si="14"/>
        <v>1913.0350000000001</v>
      </c>
      <c r="E417" s="12">
        <f t="shared" si="14"/>
        <v>1801.6466666666668</v>
      </c>
      <c r="F417" s="12">
        <f t="shared" si="14"/>
        <v>1644.06</v>
      </c>
      <c r="G417" s="12">
        <f t="shared" si="14"/>
        <v>1545.3033333333333</v>
      </c>
    </row>
    <row r="418" spans="1:17" hidden="1" x14ac:dyDescent="0.15">
      <c r="A418" s="5">
        <v>77</v>
      </c>
      <c r="B418" s="8"/>
      <c r="C418" s="12">
        <f t="shared" si="14"/>
        <v>2192.9633333333331</v>
      </c>
      <c r="D418" s="12">
        <f t="shared" si="14"/>
        <v>2148.7966666666666</v>
      </c>
      <c r="E418" s="12">
        <f t="shared" si="14"/>
        <v>2025.2183333333332</v>
      </c>
      <c r="F418" s="12">
        <f t="shared" si="14"/>
        <v>1846.7850000000001</v>
      </c>
      <c r="G418" s="12">
        <f t="shared" si="14"/>
        <v>1735.3966666666668</v>
      </c>
    </row>
    <row r="419" spans="1:17" hidden="1" x14ac:dyDescent="0.15">
      <c r="A419" s="5">
        <v>78</v>
      </c>
      <c r="B419" s="8"/>
      <c r="C419" s="12">
        <f t="shared" si="14"/>
        <v>2464.0583333333334</v>
      </c>
      <c r="D419" s="12">
        <f t="shared" si="14"/>
        <v>2414.0616666666665</v>
      </c>
      <c r="E419" s="12">
        <f t="shared" si="14"/>
        <v>2275.5549999999998</v>
      </c>
      <c r="F419" s="12">
        <f t="shared" si="14"/>
        <v>2074.42</v>
      </c>
      <c r="G419" s="12">
        <f t="shared" si="14"/>
        <v>1949.87</v>
      </c>
    </row>
    <row r="420" spans="1:17" hidden="1" x14ac:dyDescent="0.15">
      <c r="A420" s="5">
        <v>79</v>
      </c>
      <c r="B420" s="8"/>
      <c r="C420" s="12">
        <f t="shared" si="14"/>
        <v>2768.4549999999999</v>
      </c>
      <c r="D420" s="12">
        <f t="shared" si="14"/>
        <v>2712.7166666666667</v>
      </c>
      <c r="E420" s="12">
        <f t="shared" si="14"/>
        <v>2556.8966666666665</v>
      </c>
      <c r="F420" s="12">
        <f t="shared" si="14"/>
        <v>2331.2049999999999</v>
      </c>
      <c r="G420" s="12">
        <f t="shared" si="14"/>
        <v>2190.8433333333332</v>
      </c>
    </row>
    <row r="421" spans="1:17" hidden="1" x14ac:dyDescent="0.15">
      <c r="A421" s="5">
        <v>80</v>
      </c>
      <c r="B421" s="8" t="s">
        <v>3</v>
      </c>
      <c r="C421" s="12">
        <f t="shared" si="14"/>
        <v>3132.83</v>
      </c>
      <c r="D421" s="12">
        <f t="shared" si="14"/>
        <v>3069.4949999999999</v>
      </c>
      <c r="E421" s="12">
        <f t="shared" si="14"/>
        <v>2892.8283333333334</v>
      </c>
      <c r="F421" s="12">
        <f t="shared" si="14"/>
        <v>2638.1633333333334</v>
      </c>
      <c r="G421" s="12">
        <f t="shared" si="14"/>
        <v>2478.9866666666667</v>
      </c>
    </row>
    <row r="422" spans="1:17" hidden="1" x14ac:dyDescent="0.15">
      <c r="A422" s="5">
        <v>1</v>
      </c>
      <c r="B422" s="8" t="s">
        <v>4</v>
      </c>
      <c r="C422" s="12">
        <f t="shared" si="14"/>
        <v>92.484999999999999</v>
      </c>
      <c r="D422" s="12">
        <f t="shared" si="14"/>
        <v>90.894999999999996</v>
      </c>
      <c r="E422" s="12">
        <f t="shared" si="14"/>
        <v>85.33</v>
      </c>
      <c r="F422" s="12">
        <f t="shared" si="14"/>
        <v>77.998333333333335</v>
      </c>
      <c r="G422" s="12">
        <f t="shared" si="14"/>
        <v>46.375</v>
      </c>
    </row>
    <row r="423" spans="1:17" hidden="1" x14ac:dyDescent="0.15">
      <c r="A423" s="5">
        <v>2</v>
      </c>
      <c r="B423" s="8" t="s">
        <v>1</v>
      </c>
      <c r="C423" s="12">
        <f t="shared" ref="C423:G424" si="15">+C353*$M$2</f>
        <v>155.90833333333333</v>
      </c>
      <c r="D423" s="12">
        <f t="shared" si="15"/>
        <v>152.99333333333334</v>
      </c>
      <c r="E423" s="12">
        <f t="shared" si="15"/>
        <v>144.07166666666666</v>
      </c>
      <c r="F423" s="12">
        <f t="shared" si="15"/>
        <v>131.44</v>
      </c>
      <c r="G423" s="12">
        <f t="shared" si="15"/>
        <v>68.458333333333329</v>
      </c>
    </row>
    <row r="424" spans="1:17" hidden="1" x14ac:dyDescent="0.15">
      <c r="A424" s="5">
        <v>3</v>
      </c>
      <c r="B424" s="8" t="s">
        <v>5</v>
      </c>
      <c r="C424" s="12">
        <f t="shared" si="15"/>
        <v>229.13666666666666</v>
      </c>
      <c r="D424" s="12">
        <f t="shared" si="15"/>
        <v>224.54333333333332</v>
      </c>
      <c r="E424" s="12">
        <f t="shared" si="15"/>
        <v>211.38166666666666</v>
      </c>
      <c r="F424" s="12">
        <f t="shared" si="15"/>
        <v>192.92</v>
      </c>
      <c r="G424" s="12">
        <f t="shared" si="15"/>
        <v>98.668333333333337</v>
      </c>
    </row>
    <row r="425" spans="1:17" ht="14" hidden="1" thickBot="1" x14ac:dyDescent="0.2"/>
    <row r="426" spans="1:17" ht="18" hidden="1" x14ac:dyDescent="0.2">
      <c r="A426" s="459" t="s">
        <v>13</v>
      </c>
      <c r="B426" s="460"/>
      <c r="C426" s="460"/>
      <c r="D426" s="460"/>
      <c r="E426" s="460"/>
      <c r="F426" s="460"/>
      <c r="G426" s="460"/>
      <c r="H426" s="251"/>
      <c r="I426" s="252"/>
      <c r="J426" s="252"/>
    </row>
    <row r="427" spans="1:17" ht="18" hidden="1" x14ac:dyDescent="0.2">
      <c r="A427" s="455" t="s">
        <v>12</v>
      </c>
      <c r="B427" s="456"/>
      <c r="C427" s="456"/>
      <c r="D427" s="456"/>
      <c r="E427" s="456"/>
      <c r="F427" s="456"/>
      <c r="G427" s="456"/>
      <c r="H427" s="251"/>
      <c r="I427" s="252"/>
      <c r="J427" s="252"/>
    </row>
    <row r="428" spans="1:17" ht="18" hidden="1" x14ac:dyDescent="0.2">
      <c r="A428" s="457" t="s">
        <v>0</v>
      </c>
      <c r="B428" s="458"/>
      <c r="C428" s="458"/>
      <c r="D428" s="458"/>
      <c r="E428" s="458"/>
      <c r="F428" s="458"/>
      <c r="G428" s="458"/>
      <c r="H428" s="251"/>
      <c r="I428" s="252"/>
      <c r="J428" s="252"/>
    </row>
    <row r="429" spans="1:17" hidden="1" x14ac:dyDescent="0.15">
      <c r="A429" s="5" t="s">
        <v>2</v>
      </c>
      <c r="B429" s="6" t="s">
        <v>2</v>
      </c>
      <c r="C429" s="253" t="s">
        <v>14</v>
      </c>
      <c r="D429" s="253" t="s">
        <v>15</v>
      </c>
      <c r="E429" s="253" t="s">
        <v>16</v>
      </c>
      <c r="F429" s="253" t="s">
        <v>17</v>
      </c>
      <c r="G429" s="253" t="s">
        <v>18</v>
      </c>
      <c r="H429" s="253" t="s">
        <v>19</v>
      </c>
      <c r="I429" s="253"/>
      <c r="J429" s="253"/>
    </row>
    <row r="430" spans="1:17" ht="14" hidden="1" x14ac:dyDescent="0.15">
      <c r="A430" s="5">
        <v>18</v>
      </c>
      <c r="B430" s="13">
        <v>-24</v>
      </c>
      <c r="C430" s="189">
        <f>L430*85%</f>
        <v>3945.7</v>
      </c>
      <c r="D430" s="189">
        <f t="shared" ref="D430:H445" si="16">M430*85%</f>
        <v>3334.5499999999997</v>
      </c>
      <c r="E430" s="189">
        <f t="shared" si="16"/>
        <v>2611.1999999999998</v>
      </c>
      <c r="F430" s="189">
        <f t="shared" si="16"/>
        <v>1902.3</v>
      </c>
      <c r="G430" s="189">
        <f t="shared" si="16"/>
        <v>1522.35</v>
      </c>
      <c r="H430" s="189">
        <f t="shared" si="16"/>
        <v>1150.8999999999999</v>
      </c>
      <c r="I430" s="204"/>
      <c r="J430" s="204"/>
      <c r="K430" s="4"/>
      <c r="L430" s="222">
        <v>4642</v>
      </c>
      <c r="M430" s="222">
        <v>3923</v>
      </c>
      <c r="N430" s="222">
        <v>3072</v>
      </c>
      <c r="O430" s="222">
        <v>2238</v>
      </c>
      <c r="P430" s="222">
        <v>1791</v>
      </c>
      <c r="Q430" s="222">
        <v>1354</v>
      </c>
    </row>
    <row r="431" spans="1:17" ht="14" hidden="1" x14ac:dyDescent="0.15">
      <c r="A431" s="5">
        <v>25</v>
      </c>
      <c r="B431" s="13">
        <v>-29</v>
      </c>
      <c r="C431" s="189">
        <f t="shared" ref="C431:H455" si="17">L431*85%</f>
        <v>4376.6499999999996</v>
      </c>
      <c r="D431" s="189">
        <f t="shared" si="16"/>
        <v>3672</v>
      </c>
      <c r="E431" s="189">
        <f t="shared" si="16"/>
        <v>2950.35</v>
      </c>
      <c r="F431" s="189">
        <f t="shared" si="16"/>
        <v>2119.9</v>
      </c>
      <c r="G431" s="189">
        <f t="shared" si="16"/>
        <v>1704.25</v>
      </c>
      <c r="H431" s="189">
        <f t="shared" si="16"/>
        <v>1282.6499999999999</v>
      </c>
      <c r="I431" s="204"/>
      <c r="J431" s="204"/>
      <c r="K431" s="4"/>
      <c r="L431" s="222">
        <v>5149</v>
      </c>
      <c r="M431" s="222">
        <v>4320</v>
      </c>
      <c r="N431" s="222">
        <v>3471</v>
      </c>
      <c r="O431" s="222">
        <v>2494</v>
      </c>
      <c r="P431" s="222">
        <v>2005</v>
      </c>
      <c r="Q431" s="222">
        <v>1509</v>
      </c>
    </row>
    <row r="432" spans="1:17" ht="14" hidden="1" x14ac:dyDescent="0.15">
      <c r="A432" s="5">
        <v>30</v>
      </c>
      <c r="B432" s="13">
        <v>-34</v>
      </c>
      <c r="C432" s="189">
        <f t="shared" si="17"/>
        <v>5063.45</v>
      </c>
      <c r="D432" s="189">
        <f t="shared" si="16"/>
        <v>4213.45</v>
      </c>
      <c r="E432" s="189">
        <f t="shared" si="16"/>
        <v>3470.5499999999997</v>
      </c>
      <c r="F432" s="189">
        <f t="shared" si="16"/>
        <v>2460.75</v>
      </c>
      <c r="G432" s="189">
        <f t="shared" si="16"/>
        <v>1968.6</v>
      </c>
      <c r="H432" s="189">
        <f t="shared" si="16"/>
        <v>1485.8</v>
      </c>
      <c r="I432" s="204"/>
      <c r="J432" s="204"/>
      <c r="K432" s="4"/>
      <c r="L432" s="222">
        <v>5957</v>
      </c>
      <c r="M432" s="222">
        <v>4957</v>
      </c>
      <c r="N432" s="222">
        <v>4083</v>
      </c>
      <c r="O432" s="222">
        <v>2895</v>
      </c>
      <c r="P432" s="222">
        <v>2316</v>
      </c>
      <c r="Q432" s="222">
        <v>1748</v>
      </c>
    </row>
    <row r="433" spans="1:17" ht="14" hidden="1" x14ac:dyDescent="0.15">
      <c r="A433" s="5">
        <v>35</v>
      </c>
      <c r="B433" s="13">
        <v>-39</v>
      </c>
      <c r="C433" s="189">
        <f t="shared" si="17"/>
        <v>5598.95</v>
      </c>
      <c r="D433" s="189">
        <f t="shared" si="16"/>
        <v>4641.8499999999995</v>
      </c>
      <c r="E433" s="189">
        <f t="shared" si="16"/>
        <v>3879.4</v>
      </c>
      <c r="F433" s="189">
        <f t="shared" si="16"/>
        <v>2740.4</v>
      </c>
      <c r="G433" s="189">
        <f t="shared" si="16"/>
        <v>2189.6</v>
      </c>
      <c r="H433" s="189">
        <f t="shared" si="16"/>
        <v>1650.7</v>
      </c>
      <c r="I433" s="204"/>
      <c r="J433" s="204"/>
      <c r="K433" s="4"/>
      <c r="L433" s="222">
        <v>6587</v>
      </c>
      <c r="M433" s="222">
        <v>5461</v>
      </c>
      <c r="N433" s="222">
        <v>4564</v>
      </c>
      <c r="O433" s="222">
        <v>3224</v>
      </c>
      <c r="P433" s="222">
        <v>2576</v>
      </c>
      <c r="Q433" s="222">
        <v>1942</v>
      </c>
    </row>
    <row r="434" spans="1:17" ht="14" hidden="1" x14ac:dyDescent="0.15">
      <c r="A434" s="5">
        <v>40</v>
      </c>
      <c r="B434" s="13">
        <v>-44</v>
      </c>
      <c r="C434" s="189">
        <f t="shared" si="17"/>
        <v>6314.65</v>
      </c>
      <c r="D434" s="189">
        <f t="shared" si="16"/>
        <v>5211.3499999999995</v>
      </c>
      <c r="E434" s="189">
        <f t="shared" si="16"/>
        <v>4427.6499999999996</v>
      </c>
      <c r="F434" s="189">
        <f t="shared" si="16"/>
        <v>3097.4</v>
      </c>
      <c r="G434" s="189">
        <f t="shared" si="16"/>
        <v>2482.85</v>
      </c>
      <c r="H434" s="189">
        <f t="shared" si="16"/>
        <v>1862.35</v>
      </c>
      <c r="I434" s="204"/>
      <c r="J434" s="204"/>
      <c r="K434" s="4"/>
      <c r="L434" s="222">
        <v>7429</v>
      </c>
      <c r="M434" s="222">
        <v>6131</v>
      </c>
      <c r="N434" s="222">
        <v>5209</v>
      </c>
      <c r="O434" s="222">
        <v>3644</v>
      </c>
      <c r="P434" s="222">
        <v>2921</v>
      </c>
      <c r="Q434" s="222">
        <v>2191</v>
      </c>
    </row>
    <row r="435" spans="1:17" ht="14" hidden="1" x14ac:dyDescent="0.15">
      <c r="A435" s="5">
        <v>45</v>
      </c>
      <c r="B435" s="13">
        <v>-49</v>
      </c>
      <c r="C435" s="189">
        <f t="shared" si="17"/>
        <v>7320.2</v>
      </c>
      <c r="D435" s="189">
        <f t="shared" si="16"/>
        <v>6004.4</v>
      </c>
      <c r="E435" s="189">
        <f t="shared" si="16"/>
        <v>5194.3499999999995</v>
      </c>
      <c r="F435" s="189">
        <f t="shared" si="16"/>
        <v>3612.5</v>
      </c>
      <c r="G435" s="189">
        <f t="shared" si="16"/>
        <v>2885.75</v>
      </c>
      <c r="H435" s="189">
        <f t="shared" si="16"/>
        <v>2166.65</v>
      </c>
      <c r="I435" s="204"/>
      <c r="J435" s="204"/>
      <c r="K435" s="4"/>
      <c r="L435" s="222">
        <v>8612</v>
      </c>
      <c r="M435" s="222">
        <v>7064</v>
      </c>
      <c r="N435" s="222">
        <v>6111</v>
      </c>
      <c r="O435" s="222">
        <v>4250</v>
      </c>
      <c r="P435" s="222">
        <v>3395</v>
      </c>
      <c r="Q435" s="222">
        <v>2549</v>
      </c>
    </row>
    <row r="436" spans="1:17" ht="14" hidden="1" x14ac:dyDescent="0.15">
      <c r="A436" s="5">
        <v>50</v>
      </c>
      <c r="B436" s="13">
        <v>-54</v>
      </c>
      <c r="C436" s="189">
        <f t="shared" si="17"/>
        <v>8015.5</v>
      </c>
      <c r="D436" s="189">
        <f t="shared" si="16"/>
        <v>6545.8499999999995</v>
      </c>
      <c r="E436" s="189">
        <f t="shared" si="16"/>
        <v>5720.5</v>
      </c>
      <c r="F436" s="189">
        <f t="shared" si="16"/>
        <v>3957.6</v>
      </c>
      <c r="G436" s="189">
        <f t="shared" si="16"/>
        <v>3166.25</v>
      </c>
      <c r="H436" s="189">
        <f t="shared" si="16"/>
        <v>2369.7999999999997</v>
      </c>
      <c r="I436" s="204"/>
      <c r="J436" s="204"/>
      <c r="K436" s="4"/>
      <c r="L436" s="222">
        <v>9430</v>
      </c>
      <c r="M436" s="222">
        <v>7701</v>
      </c>
      <c r="N436" s="222">
        <v>6730</v>
      </c>
      <c r="O436" s="222">
        <v>4656</v>
      </c>
      <c r="P436" s="222">
        <v>3725</v>
      </c>
      <c r="Q436" s="222">
        <v>2788</v>
      </c>
    </row>
    <row r="437" spans="1:17" ht="14" hidden="1" x14ac:dyDescent="0.15">
      <c r="A437" s="5">
        <v>55</v>
      </c>
      <c r="B437" s="13">
        <v>-59</v>
      </c>
      <c r="C437" s="189">
        <f t="shared" si="17"/>
        <v>9473.25</v>
      </c>
      <c r="D437" s="189">
        <f t="shared" si="16"/>
        <v>7699.3</v>
      </c>
      <c r="E437" s="189">
        <f t="shared" si="16"/>
        <v>6832.3</v>
      </c>
      <c r="F437" s="189">
        <f t="shared" si="16"/>
        <v>4694.55</v>
      </c>
      <c r="G437" s="189">
        <f t="shared" si="16"/>
        <v>3761.25</v>
      </c>
      <c r="H437" s="189">
        <f t="shared" si="16"/>
        <v>2805.85</v>
      </c>
      <c r="I437" s="204"/>
      <c r="J437" s="204"/>
      <c r="K437" s="4"/>
      <c r="L437" s="222">
        <v>11145</v>
      </c>
      <c r="M437" s="222">
        <v>9058</v>
      </c>
      <c r="N437" s="222">
        <v>8038</v>
      </c>
      <c r="O437" s="222">
        <v>5523</v>
      </c>
      <c r="P437" s="222">
        <v>4425</v>
      </c>
      <c r="Q437" s="222">
        <v>3301</v>
      </c>
    </row>
    <row r="438" spans="1:17" ht="14" hidden="1" x14ac:dyDescent="0.15">
      <c r="A438" s="5">
        <v>60</v>
      </c>
      <c r="B438" s="8"/>
      <c r="C438" s="189">
        <f t="shared" si="17"/>
        <v>9988.35</v>
      </c>
      <c r="D438" s="189">
        <f t="shared" si="16"/>
        <v>8059.7</v>
      </c>
      <c r="E438" s="189">
        <f t="shared" si="16"/>
        <v>7303.2</v>
      </c>
      <c r="F438" s="189">
        <f t="shared" si="16"/>
        <v>4975.05</v>
      </c>
      <c r="G438" s="189">
        <f t="shared" si="16"/>
        <v>3976.2999999999997</v>
      </c>
      <c r="H438" s="189">
        <f t="shared" si="16"/>
        <v>2969.9</v>
      </c>
      <c r="I438" s="204"/>
      <c r="J438" s="204"/>
      <c r="K438" s="4"/>
      <c r="L438" s="222">
        <v>11751</v>
      </c>
      <c r="M438" s="222">
        <v>9482</v>
      </c>
      <c r="N438" s="222">
        <v>8592</v>
      </c>
      <c r="O438" s="222">
        <v>5853</v>
      </c>
      <c r="P438" s="222">
        <v>4678</v>
      </c>
      <c r="Q438" s="222">
        <v>3494</v>
      </c>
    </row>
    <row r="439" spans="1:17" ht="14" hidden="1" x14ac:dyDescent="0.15">
      <c r="A439" s="5">
        <v>61</v>
      </c>
      <c r="B439" s="8"/>
      <c r="C439" s="189">
        <f t="shared" si="17"/>
        <v>11242.1</v>
      </c>
      <c r="D439" s="189">
        <f t="shared" si="16"/>
        <v>9079.6999999999989</v>
      </c>
      <c r="E439" s="189">
        <f t="shared" si="16"/>
        <v>8216.1</v>
      </c>
      <c r="F439" s="189">
        <f t="shared" si="16"/>
        <v>5604.05</v>
      </c>
      <c r="G439" s="189">
        <f t="shared" si="16"/>
        <v>4482.8999999999996</v>
      </c>
      <c r="H439" s="189">
        <f t="shared" si="16"/>
        <v>3352.4</v>
      </c>
      <c r="I439" s="204"/>
      <c r="J439" s="204"/>
      <c r="K439" s="4"/>
      <c r="L439" s="222">
        <v>13226</v>
      </c>
      <c r="M439" s="222">
        <v>10682</v>
      </c>
      <c r="N439" s="222">
        <v>9666</v>
      </c>
      <c r="O439" s="222">
        <v>6593</v>
      </c>
      <c r="P439" s="222">
        <v>5274</v>
      </c>
      <c r="Q439" s="222">
        <v>3944</v>
      </c>
    </row>
    <row r="440" spans="1:17" ht="14" hidden="1" x14ac:dyDescent="0.15">
      <c r="A440" s="5">
        <v>62</v>
      </c>
      <c r="B440" s="8"/>
      <c r="C440" s="189">
        <f t="shared" si="17"/>
        <v>12506.05</v>
      </c>
      <c r="D440" s="189">
        <f t="shared" si="16"/>
        <v>10094.6</v>
      </c>
      <c r="E440" s="189">
        <f t="shared" si="16"/>
        <v>9137.5</v>
      </c>
      <c r="F440" s="189">
        <f t="shared" si="16"/>
        <v>6232.2</v>
      </c>
      <c r="G440" s="189">
        <f t="shared" si="16"/>
        <v>4985.25</v>
      </c>
      <c r="H440" s="189">
        <f t="shared" si="16"/>
        <v>3732.35</v>
      </c>
      <c r="I440" s="204"/>
      <c r="J440" s="204"/>
      <c r="K440" s="4"/>
      <c r="L440" s="222">
        <v>14713</v>
      </c>
      <c r="M440" s="222">
        <v>11876</v>
      </c>
      <c r="N440" s="222">
        <v>10750</v>
      </c>
      <c r="O440" s="222">
        <v>7332</v>
      </c>
      <c r="P440" s="222">
        <v>5865</v>
      </c>
      <c r="Q440" s="222">
        <v>4391</v>
      </c>
    </row>
    <row r="441" spans="1:17" ht="14" hidden="1" x14ac:dyDescent="0.15">
      <c r="A441" s="5">
        <v>63</v>
      </c>
      <c r="B441" s="8"/>
      <c r="C441" s="189">
        <f t="shared" si="17"/>
        <v>13756.4</v>
      </c>
      <c r="D441" s="189">
        <f t="shared" si="16"/>
        <v>11108.65</v>
      </c>
      <c r="E441" s="189">
        <f t="shared" si="16"/>
        <v>10053.799999999999</v>
      </c>
      <c r="F441" s="189">
        <f t="shared" si="16"/>
        <v>6863.75</v>
      </c>
      <c r="G441" s="189">
        <f t="shared" si="16"/>
        <v>5487.5999999999995</v>
      </c>
      <c r="H441" s="189">
        <f t="shared" si="16"/>
        <v>4105.5</v>
      </c>
      <c r="I441" s="204"/>
      <c r="J441" s="204"/>
      <c r="K441" s="4"/>
      <c r="L441" s="222">
        <v>16184</v>
      </c>
      <c r="M441" s="222">
        <v>13069</v>
      </c>
      <c r="N441" s="222">
        <v>11828</v>
      </c>
      <c r="O441" s="222">
        <v>8075</v>
      </c>
      <c r="P441" s="222">
        <v>6456</v>
      </c>
      <c r="Q441" s="222">
        <v>4830</v>
      </c>
    </row>
    <row r="442" spans="1:17" ht="14" hidden="1" x14ac:dyDescent="0.15">
      <c r="A442" s="5">
        <v>64</v>
      </c>
      <c r="B442" s="8"/>
      <c r="C442" s="189">
        <f t="shared" si="17"/>
        <v>15011</v>
      </c>
      <c r="D442" s="189">
        <f t="shared" si="16"/>
        <v>12128.65</v>
      </c>
      <c r="E442" s="189">
        <f t="shared" si="16"/>
        <v>10972.65</v>
      </c>
      <c r="F442" s="189">
        <f t="shared" si="16"/>
        <v>7487.65</v>
      </c>
      <c r="G442" s="189">
        <f t="shared" si="16"/>
        <v>5991.65</v>
      </c>
      <c r="H442" s="189">
        <f t="shared" si="16"/>
        <v>4482.8999999999996</v>
      </c>
      <c r="I442" s="204"/>
      <c r="J442" s="204"/>
      <c r="K442" s="4"/>
      <c r="L442" s="222">
        <v>17660</v>
      </c>
      <c r="M442" s="222">
        <v>14269</v>
      </c>
      <c r="N442" s="222">
        <v>12909</v>
      </c>
      <c r="O442" s="222">
        <v>8809</v>
      </c>
      <c r="P442" s="222">
        <v>7049</v>
      </c>
      <c r="Q442" s="222">
        <v>5274</v>
      </c>
    </row>
    <row r="443" spans="1:17" ht="14" hidden="1" x14ac:dyDescent="0.15">
      <c r="A443" s="5">
        <v>65</v>
      </c>
      <c r="B443" s="8"/>
      <c r="C443" s="189">
        <f t="shared" si="17"/>
        <v>15073.9</v>
      </c>
      <c r="D443" s="189">
        <f t="shared" si="16"/>
        <v>12138</v>
      </c>
      <c r="E443" s="189">
        <f t="shared" si="16"/>
        <v>11081.449999999999</v>
      </c>
      <c r="F443" s="189">
        <f t="shared" si="16"/>
        <v>7532.7</v>
      </c>
      <c r="G443" s="189">
        <f t="shared" si="16"/>
        <v>6026.5</v>
      </c>
      <c r="H443" s="189">
        <f t="shared" si="16"/>
        <v>4499.8999999999996</v>
      </c>
      <c r="I443" s="204"/>
      <c r="J443" s="204"/>
      <c r="K443" s="4"/>
      <c r="L443" s="222">
        <v>17734</v>
      </c>
      <c r="M443" s="222">
        <v>14280</v>
      </c>
      <c r="N443" s="222">
        <v>13037</v>
      </c>
      <c r="O443" s="222">
        <v>8862</v>
      </c>
      <c r="P443" s="222">
        <v>7090</v>
      </c>
      <c r="Q443" s="222">
        <v>5294</v>
      </c>
    </row>
    <row r="444" spans="1:17" ht="14" hidden="1" x14ac:dyDescent="0.15">
      <c r="A444" s="5">
        <v>66</v>
      </c>
      <c r="B444" s="8"/>
      <c r="C444" s="189">
        <f t="shared" si="17"/>
        <v>15133.4</v>
      </c>
      <c r="D444" s="189">
        <f t="shared" si="16"/>
        <v>12150.75</v>
      </c>
      <c r="E444" s="189">
        <f t="shared" si="16"/>
        <v>11178.35</v>
      </c>
      <c r="F444" s="189">
        <f t="shared" si="16"/>
        <v>7580.3</v>
      </c>
      <c r="G444" s="189">
        <f t="shared" si="16"/>
        <v>6054.55</v>
      </c>
      <c r="H444" s="189">
        <f t="shared" si="16"/>
        <v>4508.3999999999996</v>
      </c>
      <c r="I444" s="204"/>
      <c r="J444" s="204"/>
      <c r="K444" s="4"/>
      <c r="L444" s="222">
        <v>17804</v>
      </c>
      <c r="M444" s="222">
        <v>14295</v>
      </c>
      <c r="N444" s="222">
        <v>13151</v>
      </c>
      <c r="O444" s="222">
        <v>8918</v>
      </c>
      <c r="P444" s="222">
        <v>7123</v>
      </c>
      <c r="Q444" s="222">
        <v>5304</v>
      </c>
    </row>
    <row r="445" spans="1:17" ht="14" hidden="1" x14ac:dyDescent="0.15">
      <c r="A445" s="5">
        <v>67</v>
      </c>
      <c r="B445" s="8"/>
      <c r="C445" s="189">
        <f t="shared" si="17"/>
        <v>16823.2</v>
      </c>
      <c r="D445" s="189">
        <f t="shared" si="16"/>
        <v>13503.1</v>
      </c>
      <c r="E445" s="189">
        <f t="shared" si="16"/>
        <v>12429.55</v>
      </c>
      <c r="F445" s="189">
        <f t="shared" si="16"/>
        <v>8427.75</v>
      </c>
      <c r="G445" s="189">
        <f t="shared" si="16"/>
        <v>6737.95</v>
      </c>
      <c r="H445" s="189">
        <f t="shared" si="16"/>
        <v>5017.55</v>
      </c>
      <c r="I445" s="204"/>
      <c r="J445" s="204"/>
      <c r="K445" s="4"/>
      <c r="L445" s="222">
        <v>19792</v>
      </c>
      <c r="M445" s="222">
        <v>15886</v>
      </c>
      <c r="N445" s="222">
        <v>14623</v>
      </c>
      <c r="O445" s="222">
        <v>9915</v>
      </c>
      <c r="P445" s="222">
        <v>7927</v>
      </c>
      <c r="Q445" s="222">
        <v>5903</v>
      </c>
    </row>
    <row r="446" spans="1:17" ht="14" hidden="1" x14ac:dyDescent="0.15">
      <c r="A446" s="5">
        <v>68</v>
      </c>
      <c r="B446" s="8"/>
      <c r="C446" s="189">
        <f t="shared" si="17"/>
        <v>18514.7</v>
      </c>
      <c r="D446" s="189">
        <f t="shared" si="17"/>
        <v>14869.9</v>
      </c>
      <c r="E446" s="189">
        <f t="shared" si="17"/>
        <v>13677.35</v>
      </c>
      <c r="F446" s="189">
        <f t="shared" si="17"/>
        <v>9268.4</v>
      </c>
      <c r="G446" s="189">
        <f t="shared" si="17"/>
        <v>7413.7</v>
      </c>
      <c r="H446" s="189">
        <f t="shared" si="17"/>
        <v>5527.55</v>
      </c>
      <c r="I446" s="204"/>
      <c r="J446" s="204"/>
      <c r="K446" s="4"/>
      <c r="L446" s="222">
        <v>21782</v>
      </c>
      <c r="M446" s="222">
        <v>17494</v>
      </c>
      <c r="N446" s="222">
        <v>16091</v>
      </c>
      <c r="O446" s="222">
        <v>10904</v>
      </c>
      <c r="P446" s="222">
        <v>8722</v>
      </c>
      <c r="Q446" s="222">
        <v>6503</v>
      </c>
    </row>
    <row r="447" spans="1:17" ht="14" hidden="1" x14ac:dyDescent="0.15">
      <c r="A447" s="5">
        <v>69</v>
      </c>
      <c r="B447" s="8"/>
      <c r="C447" s="189">
        <f t="shared" si="17"/>
        <v>19357.05</v>
      </c>
      <c r="D447" s="189">
        <f t="shared" si="17"/>
        <v>15536.3</v>
      </c>
      <c r="E447" s="189">
        <f t="shared" si="17"/>
        <v>14302.949999999999</v>
      </c>
      <c r="F447" s="189">
        <f t="shared" si="17"/>
        <v>9696.7999999999993</v>
      </c>
      <c r="G447" s="189">
        <f t="shared" si="17"/>
        <v>7742.65</v>
      </c>
      <c r="H447" s="189">
        <f t="shared" si="17"/>
        <v>5784.25</v>
      </c>
      <c r="I447" s="204"/>
      <c r="J447" s="204"/>
      <c r="K447" s="4"/>
      <c r="L447" s="222">
        <v>22773</v>
      </c>
      <c r="M447" s="222">
        <v>18278</v>
      </c>
      <c r="N447" s="222">
        <v>16827</v>
      </c>
      <c r="O447" s="222">
        <v>11408</v>
      </c>
      <c r="P447" s="222">
        <v>9109</v>
      </c>
      <c r="Q447" s="222">
        <v>6805</v>
      </c>
    </row>
    <row r="448" spans="1:17" ht="14" hidden="1" x14ac:dyDescent="0.15">
      <c r="A448" s="5">
        <v>70</v>
      </c>
      <c r="B448" s="8"/>
      <c r="C448" s="189">
        <f t="shared" si="17"/>
        <v>19493.899999999998</v>
      </c>
      <c r="D448" s="189">
        <f t="shared" si="17"/>
        <v>15572</v>
      </c>
      <c r="E448" s="189">
        <f t="shared" si="17"/>
        <v>14547.75</v>
      </c>
      <c r="F448" s="189">
        <f t="shared" si="17"/>
        <v>9801.35</v>
      </c>
      <c r="G448" s="189">
        <f t="shared" si="17"/>
        <v>7827.65</v>
      </c>
      <c r="H448" s="189">
        <f t="shared" si="17"/>
        <v>5813.15</v>
      </c>
      <c r="I448" s="204"/>
      <c r="J448" s="204"/>
      <c r="K448" s="4"/>
      <c r="L448" s="222">
        <v>22934</v>
      </c>
      <c r="M448" s="222">
        <v>18320</v>
      </c>
      <c r="N448" s="222">
        <v>17115</v>
      </c>
      <c r="O448" s="222">
        <v>11531</v>
      </c>
      <c r="P448" s="222">
        <v>9209</v>
      </c>
      <c r="Q448" s="222">
        <v>6839</v>
      </c>
    </row>
    <row r="449" spans="1:17" ht="14" hidden="1" x14ac:dyDescent="0.15">
      <c r="A449" s="5">
        <v>71</v>
      </c>
      <c r="B449" s="8"/>
      <c r="C449" s="189">
        <f t="shared" si="17"/>
        <v>21938.5</v>
      </c>
      <c r="D449" s="189">
        <f t="shared" si="17"/>
        <v>17522.75</v>
      </c>
      <c r="E449" s="189">
        <f t="shared" si="17"/>
        <v>16365.9</v>
      </c>
      <c r="F449" s="189">
        <f t="shared" si="17"/>
        <v>11028.75</v>
      </c>
      <c r="G449" s="189">
        <f t="shared" si="17"/>
        <v>8807.6999999999989</v>
      </c>
      <c r="H449" s="189">
        <f t="shared" si="17"/>
        <v>6543.3</v>
      </c>
      <c r="I449" s="204"/>
      <c r="J449" s="204"/>
      <c r="K449" s="4"/>
      <c r="L449" s="222">
        <v>25810</v>
      </c>
      <c r="M449" s="222">
        <v>20615</v>
      </c>
      <c r="N449" s="222">
        <v>19254</v>
      </c>
      <c r="O449" s="222">
        <v>12975</v>
      </c>
      <c r="P449" s="222">
        <v>10362</v>
      </c>
      <c r="Q449" s="222">
        <v>7698</v>
      </c>
    </row>
    <row r="450" spans="1:17" ht="14" hidden="1" x14ac:dyDescent="0.15">
      <c r="A450" s="5">
        <v>72</v>
      </c>
      <c r="B450" s="8"/>
      <c r="C450" s="189">
        <f t="shared" si="17"/>
        <v>24380.55</v>
      </c>
      <c r="D450" s="189">
        <f t="shared" si="17"/>
        <v>19475.2</v>
      </c>
      <c r="E450" s="189">
        <f t="shared" si="17"/>
        <v>18199.349999999999</v>
      </c>
      <c r="F450" s="189">
        <f t="shared" si="17"/>
        <v>12259.55</v>
      </c>
      <c r="G450" s="189">
        <f t="shared" si="17"/>
        <v>9790.2999999999993</v>
      </c>
      <c r="H450" s="189">
        <f t="shared" si="17"/>
        <v>7278.55</v>
      </c>
      <c r="I450" s="204"/>
      <c r="J450" s="204"/>
      <c r="K450" s="4"/>
      <c r="L450" s="222">
        <v>28683</v>
      </c>
      <c r="M450" s="222">
        <v>22912</v>
      </c>
      <c r="N450" s="222">
        <v>21411</v>
      </c>
      <c r="O450" s="222">
        <v>14423</v>
      </c>
      <c r="P450" s="222">
        <v>11518</v>
      </c>
      <c r="Q450" s="222">
        <v>8563</v>
      </c>
    </row>
    <row r="451" spans="1:17" ht="14" hidden="1" x14ac:dyDescent="0.15">
      <c r="A451" s="5">
        <v>73</v>
      </c>
      <c r="B451" s="8"/>
      <c r="C451" s="189">
        <f t="shared" si="17"/>
        <v>26826.85</v>
      </c>
      <c r="D451" s="189">
        <f t="shared" si="17"/>
        <v>21442.1</v>
      </c>
      <c r="E451" s="189">
        <f t="shared" si="17"/>
        <v>20021.75</v>
      </c>
      <c r="F451" s="189">
        <f t="shared" si="17"/>
        <v>13490.35</v>
      </c>
      <c r="G451" s="189">
        <f t="shared" si="17"/>
        <v>10777.15</v>
      </c>
      <c r="H451" s="189">
        <f t="shared" si="17"/>
        <v>8007.8499999999995</v>
      </c>
      <c r="I451" s="204"/>
      <c r="J451" s="204"/>
      <c r="K451" s="4"/>
      <c r="L451" s="222">
        <v>31561</v>
      </c>
      <c r="M451" s="222">
        <v>25226</v>
      </c>
      <c r="N451" s="222">
        <v>23555</v>
      </c>
      <c r="O451" s="222">
        <v>15871</v>
      </c>
      <c r="P451" s="222">
        <v>12679</v>
      </c>
      <c r="Q451" s="222">
        <v>9421</v>
      </c>
    </row>
    <row r="452" spans="1:17" ht="14" hidden="1" x14ac:dyDescent="0.15">
      <c r="A452" s="5">
        <v>74</v>
      </c>
      <c r="B452" s="8"/>
      <c r="C452" s="189">
        <f t="shared" si="17"/>
        <v>29268.899999999998</v>
      </c>
      <c r="D452" s="189">
        <f t="shared" si="17"/>
        <v>23390.3</v>
      </c>
      <c r="E452" s="189">
        <f t="shared" si="17"/>
        <v>21850.95</v>
      </c>
      <c r="F452" s="189">
        <f t="shared" si="17"/>
        <v>14720.3</v>
      </c>
      <c r="G452" s="189">
        <f t="shared" si="17"/>
        <v>11760.6</v>
      </c>
      <c r="H452" s="189">
        <f t="shared" si="17"/>
        <v>8743.1</v>
      </c>
      <c r="I452" s="204"/>
      <c r="J452" s="204"/>
      <c r="K452" s="4"/>
      <c r="L452" s="222">
        <v>34434</v>
      </c>
      <c r="M452" s="222">
        <v>27518</v>
      </c>
      <c r="N452" s="222">
        <v>25707</v>
      </c>
      <c r="O452" s="222">
        <v>17318</v>
      </c>
      <c r="P452" s="222">
        <v>13836</v>
      </c>
      <c r="Q452" s="222">
        <v>10286</v>
      </c>
    </row>
    <row r="453" spans="1:17" ht="14" hidden="1" x14ac:dyDescent="0.15">
      <c r="A453" s="5">
        <v>75</v>
      </c>
      <c r="B453" s="8" t="s">
        <v>3</v>
      </c>
      <c r="C453" s="189">
        <f t="shared" si="17"/>
        <v>31972.75</v>
      </c>
      <c r="D453" s="189">
        <f t="shared" si="17"/>
        <v>25497.45</v>
      </c>
      <c r="E453" s="189">
        <f t="shared" si="17"/>
        <v>23962.35</v>
      </c>
      <c r="F453" s="189">
        <f t="shared" si="17"/>
        <v>16105.8</v>
      </c>
      <c r="G453" s="189">
        <f t="shared" si="17"/>
        <v>12868.15</v>
      </c>
      <c r="H453" s="189">
        <f t="shared" si="17"/>
        <v>9556.5499999999993</v>
      </c>
      <c r="I453" s="204"/>
      <c r="J453" s="204"/>
      <c r="K453" s="4"/>
      <c r="L453" s="222">
        <v>37615</v>
      </c>
      <c r="M453" s="222">
        <v>29997</v>
      </c>
      <c r="N453" s="222">
        <v>28191</v>
      </c>
      <c r="O453" s="222">
        <v>18948</v>
      </c>
      <c r="P453" s="222">
        <v>15139</v>
      </c>
      <c r="Q453" s="222">
        <v>11243</v>
      </c>
    </row>
    <row r="454" spans="1:17" ht="14" hidden="1" x14ac:dyDescent="0.15">
      <c r="A454" s="5">
        <v>1</v>
      </c>
      <c r="B454" s="8" t="s">
        <v>4</v>
      </c>
      <c r="C454" s="189">
        <f t="shared" si="17"/>
        <v>1798.6</v>
      </c>
      <c r="D454" s="189">
        <f t="shared" si="17"/>
        <v>1619.25</v>
      </c>
      <c r="E454" s="189">
        <f t="shared" si="17"/>
        <v>957.94999999999993</v>
      </c>
      <c r="F454" s="189">
        <f t="shared" si="17"/>
        <v>776.05</v>
      </c>
      <c r="G454" s="189">
        <f t="shared" si="17"/>
        <v>619.65</v>
      </c>
      <c r="H454" s="189">
        <f t="shared" si="17"/>
        <v>458.15</v>
      </c>
      <c r="I454" s="204"/>
      <c r="J454" s="204"/>
      <c r="K454" s="4"/>
      <c r="L454" s="222">
        <v>2116</v>
      </c>
      <c r="M454" s="222">
        <v>1905</v>
      </c>
      <c r="N454" s="222">
        <v>1127</v>
      </c>
      <c r="O454" s="222">
        <v>913</v>
      </c>
      <c r="P454" s="222">
        <v>729</v>
      </c>
      <c r="Q454" s="222">
        <v>539</v>
      </c>
    </row>
    <row r="455" spans="1:17" ht="14" hidden="1" x14ac:dyDescent="0.15">
      <c r="A455" s="5">
        <v>2</v>
      </c>
      <c r="B455" s="8" t="s">
        <v>1</v>
      </c>
      <c r="C455" s="189">
        <f t="shared" si="17"/>
        <v>2951.2</v>
      </c>
      <c r="D455" s="189">
        <f t="shared" si="17"/>
        <v>2731.0499999999997</v>
      </c>
      <c r="E455" s="189">
        <f t="shared" si="17"/>
        <v>1423.75</v>
      </c>
      <c r="F455" s="189">
        <f t="shared" si="17"/>
        <v>1215.5</v>
      </c>
      <c r="G455" s="189">
        <f t="shared" si="17"/>
        <v>971.55</v>
      </c>
      <c r="H455" s="189">
        <f t="shared" si="17"/>
        <v>719.1</v>
      </c>
      <c r="I455" s="204"/>
      <c r="J455" s="204"/>
      <c r="K455" s="4"/>
      <c r="L455" s="222">
        <v>3472</v>
      </c>
      <c r="M455" s="222">
        <v>3213</v>
      </c>
      <c r="N455" s="222">
        <v>1675</v>
      </c>
      <c r="O455" s="222">
        <v>1430</v>
      </c>
      <c r="P455" s="222">
        <v>1143</v>
      </c>
      <c r="Q455" s="222">
        <v>846</v>
      </c>
    </row>
    <row r="456" spans="1:17" ht="14" hidden="1" x14ac:dyDescent="0.15">
      <c r="A456" s="5">
        <v>3</v>
      </c>
      <c r="B456" s="8" t="s">
        <v>5</v>
      </c>
      <c r="C456" s="189">
        <f>L456*85%</f>
        <v>4319.7</v>
      </c>
      <c r="D456" s="189">
        <f t="shared" ref="D456:H456" si="18">M456*85%</f>
        <v>4000.1</v>
      </c>
      <c r="E456" s="189">
        <f t="shared" si="18"/>
        <v>2042.55</v>
      </c>
      <c r="F456" s="189">
        <f t="shared" si="18"/>
        <v>1765.45</v>
      </c>
      <c r="G456" s="189">
        <f t="shared" si="18"/>
        <v>1410.1499999999999</v>
      </c>
      <c r="H456" s="189">
        <f t="shared" si="18"/>
        <v>1040.3999999999999</v>
      </c>
      <c r="I456" s="204"/>
      <c r="J456" s="204"/>
      <c r="K456" s="4"/>
      <c r="L456" s="222">
        <v>5082</v>
      </c>
      <c r="M456" s="222">
        <v>4706</v>
      </c>
      <c r="N456" s="222">
        <v>2403</v>
      </c>
      <c r="O456" s="222">
        <v>2077</v>
      </c>
      <c r="P456" s="222">
        <v>1659</v>
      </c>
      <c r="Q456" s="222">
        <v>1224</v>
      </c>
    </row>
    <row r="457" spans="1:17" hidden="1" x14ac:dyDescent="0.15">
      <c r="A457" s="5"/>
      <c r="B457" s="9"/>
      <c r="C457" s="10"/>
      <c r="D457" s="10"/>
      <c r="E457" s="10"/>
      <c r="F457" s="10"/>
      <c r="G457" s="10"/>
    </row>
    <row r="458" spans="1:17" ht="18" hidden="1" x14ac:dyDescent="0.2">
      <c r="A458" s="455" t="s">
        <v>36</v>
      </c>
      <c r="B458" s="456"/>
      <c r="C458" s="456"/>
      <c r="D458" s="456"/>
      <c r="E458" s="456"/>
      <c r="F458" s="456"/>
      <c r="G458" s="456"/>
    </row>
    <row r="459" spans="1:17" hidden="1" x14ac:dyDescent="0.15">
      <c r="A459" s="457" t="s">
        <v>0</v>
      </c>
      <c r="B459" s="458"/>
      <c r="C459" s="458"/>
      <c r="D459" s="458"/>
      <c r="E459" s="458"/>
      <c r="F459" s="458"/>
      <c r="G459" s="458"/>
    </row>
    <row r="460" spans="1:17" hidden="1" x14ac:dyDescent="0.15">
      <c r="A460" s="5" t="s">
        <v>2</v>
      </c>
      <c r="B460" s="6" t="s">
        <v>2</v>
      </c>
      <c r="C460" s="253" t="s">
        <v>14</v>
      </c>
      <c r="D460" s="253" t="s">
        <v>15</v>
      </c>
      <c r="E460" s="253" t="s">
        <v>16</v>
      </c>
      <c r="F460" s="253" t="s">
        <v>17</v>
      </c>
      <c r="G460" s="253" t="s">
        <v>18</v>
      </c>
      <c r="H460" s="253" t="s">
        <v>19</v>
      </c>
      <c r="I460" s="253"/>
      <c r="J460" s="253"/>
    </row>
    <row r="461" spans="1:17" hidden="1" x14ac:dyDescent="0.15">
      <c r="A461" s="5">
        <v>18</v>
      </c>
      <c r="B461" s="13">
        <v>-24</v>
      </c>
      <c r="C461" s="2">
        <f t="shared" ref="C461:H476" si="19">+C430*$M$2</f>
        <v>348.53683333333333</v>
      </c>
      <c r="D461" s="2">
        <f t="shared" si="19"/>
        <v>294.55191666666661</v>
      </c>
      <c r="E461" s="2">
        <f t="shared" si="19"/>
        <v>230.65599999999998</v>
      </c>
      <c r="F461" s="2">
        <f t="shared" si="19"/>
        <v>168.03649999999999</v>
      </c>
      <c r="G461" s="2">
        <f t="shared" si="19"/>
        <v>134.47424999999998</v>
      </c>
      <c r="H461" s="2">
        <f t="shared" si="19"/>
        <v>101.66283333333332</v>
      </c>
      <c r="I461" s="2"/>
      <c r="J461" s="2"/>
    </row>
    <row r="462" spans="1:17" hidden="1" x14ac:dyDescent="0.15">
      <c r="A462" s="5">
        <v>25</v>
      </c>
      <c r="B462" s="13">
        <v>-29</v>
      </c>
      <c r="C462" s="2">
        <f t="shared" si="19"/>
        <v>386.60408333333328</v>
      </c>
      <c r="D462" s="2">
        <f t="shared" si="19"/>
        <v>324.36</v>
      </c>
      <c r="E462" s="2">
        <f t="shared" si="19"/>
        <v>260.61424999999997</v>
      </c>
      <c r="F462" s="2">
        <f t="shared" si="19"/>
        <v>187.25783333333334</v>
      </c>
      <c r="G462" s="2">
        <f t="shared" si="19"/>
        <v>150.54208333333332</v>
      </c>
      <c r="H462" s="2">
        <f t="shared" si="19"/>
        <v>113.30074999999999</v>
      </c>
      <c r="I462" s="2"/>
      <c r="J462" s="2"/>
    </row>
    <row r="463" spans="1:17" hidden="1" x14ac:dyDescent="0.15">
      <c r="A463" s="5">
        <v>30</v>
      </c>
      <c r="B463" s="13">
        <v>-34</v>
      </c>
      <c r="C463" s="2">
        <f t="shared" si="19"/>
        <v>447.27141666666665</v>
      </c>
      <c r="D463" s="2">
        <f t="shared" si="19"/>
        <v>372.18808333333334</v>
      </c>
      <c r="E463" s="2">
        <f t="shared" si="19"/>
        <v>306.56524999999999</v>
      </c>
      <c r="F463" s="2">
        <f t="shared" si="19"/>
        <v>217.36625000000001</v>
      </c>
      <c r="G463" s="2">
        <f t="shared" si="19"/>
        <v>173.893</v>
      </c>
      <c r="H463" s="2">
        <f t="shared" si="19"/>
        <v>131.24566666666666</v>
      </c>
      <c r="I463" s="2"/>
      <c r="J463" s="2"/>
    </row>
    <row r="464" spans="1:17" hidden="1" x14ac:dyDescent="0.15">
      <c r="A464" s="5">
        <v>35</v>
      </c>
      <c r="B464" s="13">
        <v>-39</v>
      </c>
      <c r="C464" s="2">
        <f t="shared" si="19"/>
        <v>494.57391666666666</v>
      </c>
      <c r="D464" s="2">
        <f t="shared" si="19"/>
        <v>410.03008333333327</v>
      </c>
      <c r="E464" s="2">
        <f t="shared" si="19"/>
        <v>342.68033333333335</v>
      </c>
      <c r="F464" s="2">
        <f t="shared" si="19"/>
        <v>242.06866666666667</v>
      </c>
      <c r="G464" s="2">
        <f t="shared" si="19"/>
        <v>193.41466666666665</v>
      </c>
      <c r="H464" s="2">
        <f t="shared" si="19"/>
        <v>145.81183333333334</v>
      </c>
      <c r="I464" s="2"/>
      <c r="J464" s="2"/>
    </row>
    <row r="465" spans="1:10" hidden="1" x14ac:dyDescent="0.15">
      <c r="A465" s="5">
        <v>40</v>
      </c>
      <c r="B465" s="13">
        <v>-44</v>
      </c>
      <c r="C465" s="2">
        <f t="shared" si="19"/>
        <v>557.79408333333333</v>
      </c>
      <c r="D465" s="2">
        <f t="shared" si="19"/>
        <v>460.33591666666661</v>
      </c>
      <c r="E465" s="2">
        <f t="shared" si="19"/>
        <v>391.10908333333327</v>
      </c>
      <c r="F465" s="2">
        <f t="shared" si="19"/>
        <v>273.6036666666667</v>
      </c>
      <c r="G465" s="2">
        <f t="shared" si="19"/>
        <v>219.31841666666665</v>
      </c>
      <c r="H465" s="2">
        <f t="shared" si="19"/>
        <v>164.50758333333332</v>
      </c>
      <c r="I465" s="2"/>
      <c r="J465" s="2"/>
    </row>
    <row r="466" spans="1:10" hidden="1" x14ac:dyDescent="0.15">
      <c r="A466" s="5">
        <v>45</v>
      </c>
      <c r="B466" s="13">
        <v>-49</v>
      </c>
      <c r="C466" s="2">
        <f t="shared" si="19"/>
        <v>646.61766666666665</v>
      </c>
      <c r="D466" s="2">
        <f t="shared" si="19"/>
        <v>530.38866666666661</v>
      </c>
      <c r="E466" s="2">
        <f t="shared" si="19"/>
        <v>458.83424999999994</v>
      </c>
      <c r="F466" s="2">
        <f t="shared" si="19"/>
        <v>319.10416666666669</v>
      </c>
      <c r="G466" s="2">
        <f t="shared" si="19"/>
        <v>254.90791666666667</v>
      </c>
      <c r="H466" s="2">
        <f t="shared" si="19"/>
        <v>191.38741666666667</v>
      </c>
      <c r="I466" s="2"/>
      <c r="J466" s="2"/>
    </row>
    <row r="467" spans="1:10" hidden="1" x14ac:dyDescent="0.15">
      <c r="A467" s="5">
        <v>50</v>
      </c>
      <c r="B467" s="13">
        <v>-54</v>
      </c>
      <c r="C467" s="2">
        <f t="shared" si="19"/>
        <v>708.03583333333336</v>
      </c>
      <c r="D467" s="2">
        <f t="shared" si="19"/>
        <v>578.21674999999993</v>
      </c>
      <c r="E467" s="2">
        <f t="shared" si="19"/>
        <v>505.31083333333333</v>
      </c>
      <c r="F467" s="2">
        <f t="shared" si="19"/>
        <v>349.58799999999997</v>
      </c>
      <c r="G467" s="2">
        <f t="shared" si="19"/>
        <v>279.68541666666664</v>
      </c>
      <c r="H467" s="2">
        <f t="shared" si="19"/>
        <v>209.33233333333331</v>
      </c>
      <c r="I467" s="2"/>
      <c r="J467" s="2"/>
    </row>
    <row r="468" spans="1:10" hidden="1" x14ac:dyDescent="0.15">
      <c r="A468" s="5">
        <v>55</v>
      </c>
      <c r="B468" s="13">
        <v>-59</v>
      </c>
      <c r="C468" s="2">
        <f t="shared" si="19"/>
        <v>836.80375000000004</v>
      </c>
      <c r="D468" s="2">
        <f t="shared" si="19"/>
        <v>680.10483333333332</v>
      </c>
      <c r="E468" s="2">
        <f t="shared" si="19"/>
        <v>603.51983333333339</v>
      </c>
      <c r="F468" s="2">
        <f t="shared" si="19"/>
        <v>414.68525</v>
      </c>
      <c r="G468" s="2">
        <f t="shared" si="19"/>
        <v>332.24374999999998</v>
      </c>
      <c r="H468" s="2">
        <f t="shared" si="19"/>
        <v>247.85008333333332</v>
      </c>
      <c r="I468" s="2"/>
      <c r="J468" s="2"/>
    </row>
    <row r="469" spans="1:10" hidden="1" x14ac:dyDescent="0.15">
      <c r="A469" s="5">
        <v>60</v>
      </c>
      <c r="B469" s="8"/>
      <c r="C469" s="2">
        <f t="shared" si="19"/>
        <v>882.30425000000002</v>
      </c>
      <c r="D469" s="2">
        <f t="shared" si="19"/>
        <v>711.94016666666664</v>
      </c>
      <c r="E469" s="2">
        <f t="shared" si="19"/>
        <v>645.11599999999999</v>
      </c>
      <c r="F469" s="2">
        <f t="shared" si="19"/>
        <v>439.46275000000003</v>
      </c>
      <c r="G469" s="2">
        <f t="shared" si="19"/>
        <v>351.23983333333331</v>
      </c>
      <c r="H469" s="2">
        <f t="shared" si="19"/>
        <v>262.34116666666665</v>
      </c>
      <c r="I469" s="2"/>
      <c r="J469" s="2"/>
    </row>
    <row r="470" spans="1:10" hidden="1" x14ac:dyDescent="0.15">
      <c r="A470" s="5">
        <v>61</v>
      </c>
      <c r="B470" s="8"/>
      <c r="C470" s="2">
        <f t="shared" si="19"/>
        <v>993.05216666666672</v>
      </c>
      <c r="D470" s="2">
        <f t="shared" si="19"/>
        <v>802.04016666666655</v>
      </c>
      <c r="E470" s="2">
        <f t="shared" si="19"/>
        <v>725.75549999999998</v>
      </c>
      <c r="F470" s="2">
        <f t="shared" si="19"/>
        <v>495.0244166666667</v>
      </c>
      <c r="G470" s="2">
        <f t="shared" si="19"/>
        <v>395.98949999999996</v>
      </c>
      <c r="H470" s="2">
        <f t="shared" si="19"/>
        <v>296.12866666666667</v>
      </c>
      <c r="I470" s="2"/>
      <c r="J470" s="2"/>
    </row>
    <row r="471" spans="1:10" hidden="1" x14ac:dyDescent="0.15">
      <c r="A471" s="5">
        <v>62</v>
      </c>
      <c r="B471" s="8"/>
      <c r="C471" s="2">
        <f t="shared" si="19"/>
        <v>1104.7010833333334</v>
      </c>
      <c r="D471" s="2">
        <f t="shared" si="19"/>
        <v>891.68966666666665</v>
      </c>
      <c r="E471" s="2">
        <f t="shared" si="19"/>
        <v>807.14583333333337</v>
      </c>
      <c r="F471" s="2">
        <f t="shared" si="19"/>
        <v>550.51099999999997</v>
      </c>
      <c r="G471" s="2">
        <f t="shared" si="19"/>
        <v>440.36374999999998</v>
      </c>
      <c r="H471" s="2">
        <f t="shared" si="19"/>
        <v>329.69091666666668</v>
      </c>
      <c r="I471" s="2"/>
      <c r="J471" s="2"/>
    </row>
    <row r="472" spans="1:10" hidden="1" x14ac:dyDescent="0.15">
      <c r="A472" s="5">
        <v>63</v>
      </c>
      <c r="B472" s="8"/>
      <c r="C472" s="2">
        <f t="shared" si="19"/>
        <v>1215.1486666666667</v>
      </c>
      <c r="D472" s="2">
        <f t="shared" si="19"/>
        <v>981.26408333333325</v>
      </c>
      <c r="E472" s="2">
        <f t="shared" si="19"/>
        <v>888.08566666666661</v>
      </c>
      <c r="F472" s="2">
        <f t="shared" si="19"/>
        <v>606.29791666666665</v>
      </c>
      <c r="G472" s="2">
        <f t="shared" si="19"/>
        <v>484.73799999999994</v>
      </c>
      <c r="H472" s="2">
        <f t="shared" si="19"/>
        <v>362.65249999999997</v>
      </c>
      <c r="I472" s="2"/>
      <c r="J472" s="2"/>
    </row>
    <row r="473" spans="1:10" hidden="1" x14ac:dyDescent="0.15">
      <c r="A473" s="5">
        <v>64</v>
      </c>
      <c r="B473" s="8"/>
      <c r="C473" s="2">
        <f t="shared" si="19"/>
        <v>1325.9716666666666</v>
      </c>
      <c r="D473" s="2">
        <f t="shared" si="19"/>
        <v>1071.3640833333334</v>
      </c>
      <c r="E473" s="2">
        <f t="shared" si="19"/>
        <v>969.25074999999993</v>
      </c>
      <c r="F473" s="2">
        <f t="shared" si="19"/>
        <v>661.40908333333334</v>
      </c>
      <c r="G473" s="2">
        <f t="shared" si="19"/>
        <v>529.26241666666658</v>
      </c>
      <c r="H473" s="2">
        <f t="shared" si="19"/>
        <v>395.98949999999996</v>
      </c>
      <c r="I473" s="2"/>
      <c r="J473" s="2"/>
    </row>
    <row r="474" spans="1:10" hidden="1" x14ac:dyDescent="0.15">
      <c r="A474" s="5">
        <v>65</v>
      </c>
      <c r="B474" s="8"/>
      <c r="C474" s="2">
        <f t="shared" si="19"/>
        <v>1331.5278333333333</v>
      </c>
      <c r="D474" s="2">
        <f t="shared" si="19"/>
        <v>1072.19</v>
      </c>
      <c r="E474" s="2">
        <f t="shared" si="19"/>
        <v>978.86141666666651</v>
      </c>
      <c r="F474" s="2">
        <f t="shared" si="19"/>
        <v>665.38850000000002</v>
      </c>
      <c r="G474" s="2">
        <f t="shared" si="19"/>
        <v>532.34083333333331</v>
      </c>
      <c r="H474" s="2">
        <f t="shared" si="19"/>
        <v>397.49116666666663</v>
      </c>
      <c r="I474" s="2"/>
      <c r="J474" s="2"/>
    </row>
    <row r="475" spans="1:10" hidden="1" x14ac:dyDescent="0.15">
      <c r="A475" s="5">
        <v>66</v>
      </c>
      <c r="B475" s="8"/>
      <c r="C475" s="2">
        <f t="shared" si="19"/>
        <v>1336.7836666666667</v>
      </c>
      <c r="D475" s="2">
        <f t="shared" si="19"/>
        <v>1073.3162500000001</v>
      </c>
      <c r="E475" s="2">
        <f t="shared" si="19"/>
        <v>987.4209166666667</v>
      </c>
      <c r="F475" s="2">
        <f t="shared" si="19"/>
        <v>669.59316666666666</v>
      </c>
      <c r="G475" s="2">
        <f t="shared" si="19"/>
        <v>534.81858333333332</v>
      </c>
      <c r="H475" s="2">
        <f t="shared" si="19"/>
        <v>398.24199999999996</v>
      </c>
      <c r="I475" s="2"/>
      <c r="J475" s="2"/>
    </row>
    <row r="476" spans="1:10" hidden="1" x14ac:dyDescent="0.15">
      <c r="A476" s="5">
        <v>67</v>
      </c>
      <c r="B476" s="8"/>
      <c r="C476" s="2">
        <f t="shared" si="19"/>
        <v>1486.0493333333334</v>
      </c>
      <c r="D476" s="2">
        <f t="shared" si="19"/>
        <v>1192.7738333333334</v>
      </c>
      <c r="E476" s="2">
        <f t="shared" si="19"/>
        <v>1097.9435833333332</v>
      </c>
      <c r="F476" s="2">
        <f t="shared" si="19"/>
        <v>744.45124999999996</v>
      </c>
      <c r="G476" s="2">
        <f t="shared" si="19"/>
        <v>595.18558333333328</v>
      </c>
      <c r="H476" s="2">
        <f t="shared" si="19"/>
        <v>443.21691666666669</v>
      </c>
      <c r="I476" s="2"/>
      <c r="J476" s="2"/>
    </row>
    <row r="477" spans="1:10" hidden="1" x14ac:dyDescent="0.15">
      <c r="A477" s="5">
        <v>68</v>
      </c>
      <c r="B477" s="8"/>
      <c r="C477" s="2">
        <f t="shared" ref="C477:H487" si="20">+C446*$M$2</f>
        <v>1635.4651666666666</v>
      </c>
      <c r="D477" s="2">
        <f t="shared" si="20"/>
        <v>1313.5078333333333</v>
      </c>
      <c r="E477" s="2">
        <f t="shared" si="20"/>
        <v>1208.1659166666666</v>
      </c>
      <c r="F477" s="2">
        <f t="shared" si="20"/>
        <v>818.70866666666666</v>
      </c>
      <c r="G477" s="2">
        <f t="shared" si="20"/>
        <v>654.87683333333337</v>
      </c>
      <c r="H477" s="2">
        <f t="shared" si="20"/>
        <v>488.2669166666667</v>
      </c>
      <c r="I477" s="2"/>
      <c r="J477" s="2"/>
    </row>
    <row r="478" spans="1:10" hidden="1" x14ac:dyDescent="0.15">
      <c r="A478" s="5">
        <v>69</v>
      </c>
      <c r="B478" s="8"/>
      <c r="C478" s="2">
        <f t="shared" si="20"/>
        <v>1709.87275</v>
      </c>
      <c r="D478" s="2">
        <f t="shared" si="20"/>
        <v>1372.3731666666665</v>
      </c>
      <c r="E478" s="2">
        <f t="shared" si="20"/>
        <v>1263.42725</v>
      </c>
      <c r="F478" s="2">
        <f t="shared" si="20"/>
        <v>856.55066666666664</v>
      </c>
      <c r="G478" s="2">
        <f t="shared" si="20"/>
        <v>683.93408333333332</v>
      </c>
      <c r="H478" s="2">
        <f t="shared" si="20"/>
        <v>510.94208333333336</v>
      </c>
      <c r="I478" s="2"/>
      <c r="J478" s="2"/>
    </row>
    <row r="479" spans="1:10" hidden="1" x14ac:dyDescent="0.15">
      <c r="A479" s="5">
        <v>70</v>
      </c>
      <c r="B479" s="8"/>
      <c r="C479" s="2">
        <f t="shared" si="20"/>
        <v>1721.9611666666665</v>
      </c>
      <c r="D479" s="2">
        <f t="shared" si="20"/>
        <v>1375.5266666666666</v>
      </c>
      <c r="E479" s="2">
        <f t="shared" si="20"/>
        <v>1285.05125</v>
      </c>
      <c r="F479" s="2">
        <f t="shared" si="20"/>
        <v>865.78591666666671</v>
      </c>
      <c r="G479" s="2">
        <f t="shared" si="20"/>
        <v>691.44241666666665</v>
      </c>
      <c r="H479" s="2">
        <f t="shared" si="20"/>
        <v>513.49491666666665</v>
      </c>
      <c r="I479" s="2"/>
      <c r="J479" s="2"/>
    </row>
    <row r="480" spans="1:10" hidden="1" x14ac:dyDescent="0.15">
      <c r="A480" s="5">
        <v>71</v>
      </c>
      <c r="B480" s="8"/>
      <c r="C480" s="2">
        <f t="shared" si="20"/>
        <v>1937.9008333333334</v>
      </c>
      <c r="D480" s="2">
        <f t="shared" si="20"/>
        <v>1547.8429166666667</v>
      </c>
      <c r="E480" s="2">
        <f t="shared" si="20"/>
        <v>1445.6544999999999</v>
      </c>
      <c r="F480" s="2">
        <f t="shared" si="20"/>
        <v>974.20624999999995</v>
      </c>
      <c r="G480" s="2">
        <f t="shared" si="20"/>
        <v>778.01349999999991</v>
      </c>
      <c r="H480" s="2">
        <f t="shared" si="20"/>
        <v>577.99149999999997</v>
      </c>
      <c r="I480" s="2"/>
      <c r="J480" s="2"/>
    </row>
    <row r="481" spans="1:10" hidden="1" x14ac:dyDescent="0.15">
      <c r="A481" s="5">
        <v>72</v>
      </c>
      <c r="B481" s="8"/>
      <c r="C481" s="2">
        <f t="shared" si="20"/>
        <v>2153.6152499999998</v>
      </c>
      <c r="D481" s="2">
        <f t="shared" si="20"/>
        <v>1720.3093333333334</v>
      </c>
      <c r="E481" s="2">
        <f t="shared" si="20"/>
        <v>1607.60925</v>
      </c>
      <c r="F481" s="2">
        <f t="shared" si="20"/>
        <v>1082.9269166666666</v>
      </c>
      <c r="G481" s="2">
        <f t="shared" si="20"/>
        <v>864.80983333333324</v>
      </c>
      <c r="H481" s="2">
        <f t="shared" si="20"/>
        <v>642.93858333333333</v>
      </c>
      <c r="I481" s="2"/>
      <c r="J481" s="2"/>
    </row>
    <row r="482" spans="1:10" hidden="1" x14ac:dyDescent="0.15">
      <c r="A482" s="5">
        <v>73</v>
      </c>
      <c r="B482" s="8"/>
      <c r="C482" s="2">
        <f t="shared" si="20"/>
        <v>2369.7050833333333</v>
      </c>
      <c r="D482" s="2">
        <f t="shared" si="20"/>
        <v>1894.0521666666666</v>
      </c>
      <c r="E482" s="2">
        <f t="shared" si="20"/>
        <v>1768.5879166666666</v>
      </c>
      <c r="F482" s="2">
        <f t="shared" si="20"/>
        <v>1191.6475833333334</v>
      </c>
      <c r="G482" s="2">
        <f t="shared" si="20"/>
        <v>951.98158333333333</v>
      </c>
      <c r="H482" s="2">
        <f t="shared" si="20"/>
        <v>707.36008333333325</v>
      </c>
      <c r="I482" s="2"/>
      <c r="J482" s="2"/>
    </row>
    <row r="483" spans="1:10" hidden="1" x14ac:dyDescent="0.15">
      <c r="A483" s="5">
        <v>74</v>
      </c>
      <c r="B483" s="8"/>
      <c r="C483" s="2">
        <f t="shared" si="20"/>
        <v>2585.4195</v>
      </c>
      <c r="D483" s="2">
        <f t="shared" si="20"/>
        <v>2066.1431666666667</v>
      </c>
      <c r="E483" s="2">
        <f t="shared" si="20"/>
        <v>1930.16725</v>
      </c>
      <c r="F483" s="2">
        <f t="shared" si="20"/>
        <v>1300.2931666666666</v>
      </c>
      <c r="G483" s="2">
        <f t="shared" si="20"/>
        <v>1038.8530000000001</v>
      </c>
      <c r="H483" s="2">
        <f t="shared" si="20"/>
        <v>772.30716666666672</v>
      </c>
      <c r="I483" s="2"/>
      <c r="J483" s="2"/>
    </row>
    <row r="484" spans="1:10" hidden="1" x14ac:dyDescent="0.15">
      <c r="A484" s="5">
        <v>75</v>
      </c>
      <c r="B484" s="8" t="s">
        <v>3</v>
      </c>
      <c r="C484" s="2">
        <f t="shared" si="20"/>
        <v>2824.2595833333335</v>
      </c>
      <c r="D484" s="2">
        <f t="shared" si="20"/>
        <v>2252.27475</v>
      </c>
      <c r="E484" s="2">
        <f t="shared" si="20"/>
        <v>2116.67425</v>
      </c>
      <c r="F484" s="2">
        <f t="shared" si="20"/>
        <v>1422.6789999999999</v>
      </c>
      <c r="G484" s="2">
        <f t="shared" si="20"/>
        <v>1136.6865833333334</v>
      </c>
      <c r="H484" s="2">
        <f t="shared" si="20"/>
        <v>844.16191666666657</v>
      </c>
      <c r="I484" s="2"/>
      <c r="J484" s="2"/>
    </row>
    <row r="485" spans="1:10" hidden="1" x14ac:dyDescent="0.15">
      <c r="A485" s="5">
        <v>1</v>
      </c>
      <c r="B485" s="8" t="s">
        <v>4</v>
      </c>
      <c r="C485" s="2">
        <f t="shared" si="20"/>
        <v>158.87633333333332</v>
      </c>
      <c r="D485" s="2">
        <f t="shared" si="20"/>
        <v>143.03375</v>
      </c>
      <c r="E485" s="2">
        <f t="shared" si="20"/>
        <v>84.618916666666664</v>
      </c>
      <c r="F485" s="2">
        <f t="shared" si="20"/>
        <v>68.551083333333324</v>
      </c>
      <c r="G485" s="2">
        <f t="shared" si="20"/>
        <v>54.735749999999996</v>
      </c>
      <c r="H485" s="2">
        <f t="shared" si="20"/>
        <v>40.469916666666663</v>
      </c>
      <c r="I485" s="2"/>
      <c r="J485" s="2"/>
    </row>
    <row r="486" spans="1:10" hidden="1" x14ac:dyDescent="0.15">
      <c r="A486" s="5">
        <v>2</v>
      </c>
      <c r="B486" s="8" t="s">
        <v>1</v>
      </c>
      <c r="C486" s="2">
        <f t="shared" si="20"/>
        <v>260.68933333333331</v>
      </c>
      <c r="D486" s="2">
        <f t="shared" si="20"/>
        <v>241.24274999999997</v>
      </c>
      <c r="E486" s="2">
        <f t="shared" si="20"/>
        <v>125.76458333333333</v>
      </c>
      <c r="F486" s="2">
        <f t="shared" si="20"/>
        <v>107.36916666666667</v>
      </c>
      <c r="G486" s="2">
        <f t="shared" si="20"/>
        <v>85.820250000000001</v>
      </c>
      <c r="H486" s="2">
        <f t="shared" si="20"/>
        <v>63.520499999999998</v>
      </c>
      <c r="I486" s="2"/>
      <c r="J486" s="2"/>
    </row>
    <row r="487" spans="1:10" hidden="1" x14ac:dyDescent="0.15">
      <c r="A487" s="5">
        <v>3</v>
      </c>
      <c r="B487" s="8" t="s">
        <v>5</v>
      </c>
      <c r="C487" s="2">
        <f t="shared" si="20"/>
        <v>381.57349999999997</v>
      </c>
      <c r="D487" s="2">
        <f t="shared" si="20"/>
        <v>353.34216666666669</v>
      </c>
      <c r="E487" s="2">
        <f t="shared" si="20"/>
        <v>180.42525000000001</v>
      </c>
      <c r="F487" s="2">
        <f t="shared" si="20"/>
        <v>155.94808333333333</v>
      </c>
      <c r="G487" s="2">
        <f t="shared" si="20"/>
        <v>124.56324999999998</v>
      </c>
      <c r="H487" s="2">
        <f t="shared" si="20"/>
        <v>91.901999999999987</v>
      </c>
      <c r="I487" s="2"/>
      <c r="J487" s="2"/>
    </row>
    <row r="488" spans="1:10" ht="14" hidden="1" thickBot="1" x14ac:dyDescent="0.2"/>
    <row r="489" spans="1:10" ht="18" hidden="1" x14ac:dyDescent="0.2">
      <c r="A489" s="449" t="s">
        <v>66</v>
      </c>
      <c r="B489" s="450"/>
      <c r="C489" s="450"/>
      <c r="D489" s="450"/>
      <c r="E489" s="450"/>
      <c r="F489" s="450"/>
      <c r="G489" s="451"/>
    </row>
    <row r="490" spans="1:10" ht="18" hidden="1" x14ac:dyDescent="0.2">
      <c r="A490" s="452" t="s">
        <v>67</v>
      </c>
      <c r="B490" s="453"/>
      <c r="C490" s="453"/>
      <c r="D490" s="453"/>
      <c r="E490" s="453"/>
      <c r="F490" s="453"/>
      <c r="G490" s="454"/>
    </row>
    <row r="491" spans="1:10" hidden="1" x14ac:dyDescent="0.15">
      <c r="A491" s="446" t="s">
        <v>0</v>
      </c>
      <c r="B491" s="447"/>
      <c r="C491" s="447"/>
      <c r="D491" s="447"/>
      <c r="E491" s="447"/>
      <c r="F491" s="447"/>
      <c r="G491" s="448"/>
    </row>
    <row r="492" spans="1:10" hidden="1" x14ac:dyDescent="0.15">
      <c r="A492" s="16" t="s">
        <v>2</v>
      </c>
      <c r="B492" s="17" t="s">
        <v>2</v>
      </c>
      <c r="C492" s="249" t="s">
        <v>37</v>
      </c>
      <c r="D492" s="249" t="s">
        <v>38</v>
      </c>
      <c r="E492" s="249" t="s">
        <v>39</v>
      </c>
      <c r="F492" s="249" t="s">
        <v>40</v>
      </c>
      <c r="G492" s="250" t="s">
        <v>41</v>
      </c>
    </row>
    <row r="493" spans="1:10" hidden="1" x14ac:dyDescent="0.15">
      <c r="A493" s="16">
        <v>18</v>
      </c>
      <c r="B493" s="17"/>
      <c r="C493" s="167">
        <f>+C6*$M$3</f>
        <v>1124.76</v>
      </c>
      <c r="D493" s="167">
        <f t="shared" ref="D493:I493" si="21">+D6*$M$3</f>
        <v>962.02</v>
      </c>
      <c r="E493" s="167">
        <f t="shared" si="21"/>
        <v>704.52</v>
      </c>
      <c r="F493" s="167">
        <f t="shared" si="21"/>
        <v>485.64500000000004</v>
      </c>
      <c r="G493" s="167">
        <f t="shared" si="21"/>
        <v>264.70999999999998</v>
      </c>
      <c r="H493" s="167">
        <f t="shared" si="21"/>
        <v>156.56</v>
      </c>
      <c r="I493" s="167">
        <f t="shared" si="21"/>
        <v>90.125</v>
      </c>
    </row>
    <row r="494" spans="1:10" hidden="1" x14ac:dyDescent="0.15">
      <c r="A494" s="16">
        <v>19</v>
      </c>
      <c r="B494" s="17"/>
      <c r="C494" s="167">
        <f t="shared" ref="C494:I509" si="22">+C7*$M$3</f>
        <v>1143.3</v>
      </c>
      <c r="D494" s="167">
        <f t="shared" si="22"/>
        <v>962.02</v>
      </c>
      <c r="E494" s="167">
        <f t="shared" si="22"/>
        <v>704.52</v>
      </c>
      <c r="F494" s="167">
        <f t="shared" si="22"/>
        <v>486.16</v>
      </c>
      <c r="G494" s="167">
        <f t="shared" si="22"/>
        <v>267.28500000000003</v>
      </c>
      <c r="H494" s="167">
        <f t="shared" si="22"/>
        <v>159.13499999999999</v>
      </c>
      <c r="I494" s="167">
        <f t="shared" si="22"/>
        <v>92.185000000000002</v>
      </c>
    </row>
    <row r="495" spans="1:10" hidden="1" x14ac:dyDescent="0.15">
      <c r="A495" s="16">
        <v>20</v>
      </c>
      <c r="B495" s="17"/>
      <c r="C495" s="167">
        <f t="shared" si="22"/>
        <v>1163.385</v>
      </c>
      <c r="D495" s="167">
        <f t="shared" si="22"/>
        <v>962.02</v>
      </c>
      <c r="E495" s="167">
        <f t="shared" si="22"/>
        <v>704.52</v>
      </c>
      <c r="F495" s="167">
        <f t="shared" si="22"/>
        <v>487.70500000000004</v>
      </c>
      <c r="G495" s="167">
        <f t="shared" si="22"/>
        <v>270.375</v>
      </c>
      <c r="H495" s="167">
        <f t="shared" si="22"/>
        <v>161.19499999999999</v>
      </c>
      <c r="I495" s="167">
        <f t="shared" si="22"/>
        <v>94.245000000000005</v>
      </c>
    </row>
    <row r="496" spans="1:10" hidden="1" x14ac:dyDescent="0.15">
      <c r="A496" s="16">
        <v>21</v>
      </c>
      <c r="B496" s="17"/>
      <c r="C496" s="167">
        <f t="shared" si="22"/>
        <v>1185.53</v>
      </c>
      <c r="D496" s="167">
        <f t="shared" si="22"/>
        <v>962.02</v>
      </c>
      <c r="E496" s="167">
        <f t="shared" si="22"/>
        <v>705.55000000000007</v>
      </c>
      <c r="F496" s="167">
        <f t="shared" si="22"/>
        <v>490.79500000000002</v>
      </c>
      <c r="G496" s="167">
        <f t="shared" si="22"/>
        <v>273.46500000000003</v>
      </c>
      <c r="H496" s="167">
        <f t="shared" si="22"/>
        <v>164.8</v>
      </c>
      <c r="I496" s="167">
        <f t="shared" si="22"/>
        <v>96.820000000000007</v>
      </c>
    </row>
    <row r="497" spans="1:9" hidden="1" x14ac:dyDescent="0.15">
      <c r="A497" s="16">
        <v>22</v>
      </c>
      <c r="B497" s="17"/>
      <c r="C497" s="167">
        <f t="shared" si="22"/>
        <v>1204.585</v>
      </c>
      <c r="D497" s="167">
        <f t="shared" si="22"/>
        <v>962.02</v>
      </c>
      <c r="E497" s="167">
        <f t="shared" si="22"/>
        <v>707.61</v>
      </c>
      <c r="F497" s="167">
        <f t="shared" si="22"/>
        <v>494.40000000000003</v>
      </c>
      <c r="G497" s="167">
        <f t="shared" si="22"/>
        <v>277.58499999999998</v>
      </c>
      <c r="H497" s="167">
        <f t="shared" si="22"/>
        <v>167.89000000000001</v>
      </c>
      <c r="I497" s="167">
        <f t="shared" si="22"/>
        <v>99.394999999999996</v>
      </c>
    </row>
    <row r="498" spans="1:9" hidden="1" x14ac:dyDescent="0.15">
      <c r="A498" s="16">
        <v>23</v>
      </c>
      <c r="B498" s="17"/>
      <c r="C498" s="167">
        <f t="shared" si="22"/>
        <v>1224.67</v>
      </c>
      <c r="D498" s="167">
        <f t="shared" si="22"/>
        <v>964.59500000000003</v>
      </c>
      <c r="E498" s="167">
        <f t="shared" si="22"/>
        <v>712.245</v>
      </c>
      <c r="F498" s="167">
        <f t="shared" si="22"/>
        <v>499.55</v>
      </c>
      <c r="G498" s="167">
        <f t="shared" si="22"/>
        <v>282.22000000000003</v>
      </c>
      <c r="H498" s="167">
        <f t="shared" si="22"/>
        <v>172.01</v>
      </c>
      <c r="I498" s="167">
        <f t="shared" si="22"/>
        <v>101.97</v>
      </c>
    </row>
    <row r="499" spans="1:9" hidden="1" x14ac:dyDescent="0.15">
      <c r="A499" s="16">
        <v>24</v>
      </c>
      <c r="B499" s="17"/>
      <c r="C499" s="167">
        <f t="shared" si="22"/>
        <v>1227.76</v>
      </c>
      <c r="D499" s="167">
        <f t="shared" si="22"/>
        <v>969.23</v>
      </c>
      <c r="E499" s="167">
        <f t="shared" si="22"/>
        <v>717.91</v>
      </c>
      <c r="F499" s="167">
        <f t="shared" si="22"/>
        <v>506.245</v>
      </c>
      <c r="G499" s="167">
        <f t="shared" si="22"/>
        <v>287.37</v>
      </c>
      <c r="H499" s="167">
        <f t="shared" si="22"/>
        <v>176.13</v>
      </c>
      <c r="I499" s="167">
        <f t="shared" si="22"/>
        <v>105.575</v>
      </c>
    </row>
    <row r="500" spans="1:9" hidden="1" x14ac:dyDescent="0.15">
      <c r="A500" s="16">
        <v>25</v>
      </c>
      <c r="B500" s="17"/>
      <c r="C500" s="167">
        <f t="shared" si="22"/>
        <v>1233.425</v>
      </c>
      <c r="D500" s="167">
        <f t="shared" si="22"/>
        <v>975.92500000000007</v>
      </c>
      <c r="E500" s="167">
        <f t="shared" si="22"/>
        <v>725.63499999999999</v>
      </c>
      <c r="F500" s="167">
        <f t="shared" si="22"/>
        <v>513.97</v>
      </c>
      <c r="G500" s="167">
        <f t="shared" si="22"/>
        <v>293.55</v>
      </c>
      <c r="H500" s="167">
        <f t="shared" si="22"/>
        <v>180.76500000000001</v>
      </c>
      <c r="I500" s="167">
        <f t="shared" si="22"/>
        <v>109.18</v>
      </c>
    </row>
    <row r="501" spans="1:9" hidden="1" x14ac:dyDescent="0.15">
      <c r="A501" s="16">
        <v>26</v>
      </c>
      <c r="B501" s="17"/>
      <c r="C501" s="167">
        <f t="shared" si="22"/>
        <v>1242.6949999999999</v>
      </c>
      <c r="D501" s="167">
        <f t="shared" si="22"/>
        <v>985.71</v>
      </c>
      <c r="E501" s="167">
        <f t="shared" si="22"/>
        <v>735.93500000000006</v>
      </c>
      <c r="F501" s="167">
        <f t="shared" si="22"/>
        <v>522.72500000000002</v>
      </c>
      <c r="G501" s="167">
        <f t="shared" si="22"/>
        <v>300.76</v>
      </c>
      <c r="H501" s="167">
        <f t="shared" si="22"/>
        <v>186.43</v>
      </c>
      <c r="I501" s="167">
        <f t="shared" si="22"/>
        <v>112.785</v>
      </c>
    </row>
    <row r="502" spans="1:9" hidden="1" x14ac:dyDescent="0.15">
      <c r="A502" s="16">
        <v>27</v>
      </c>
      <c r="B502" s="17"/>
      <c r="C502" s="167">
        <f t="shared" si="22"/>
        <v>1255.0550000000001</v>
      </c>
      <c r="D502" s="167">
        <f t="shared" si="22"/>
        <v>998.07</v>
      </c>
      <c r="E502" s="167">
        <f t="shared" si="22"/>
        <v>747.78</v>
      </c>
      <c r="F502" s="167">
        <f t="shared" si="22"/>
        <v>533.02499999999998</v>
      </c>
      <c r="G502" s="167">
        <f t="shared" si="22"/>
        <v>308.48500000000001</v>
      </c>
      <c r="H502" s="167">
        <f t="shared" si="22"/>
        <v>192.095</v>
      </c>
      <c r="I502" s="167">
        <f t="shared" si="22"/>
        <v>116.905</v>
      </c>
    </row>
    <row r="503" spans="1:9" hidden="1" x14ac:dyDescent="0.15">
      <c r="A503" s="16">
        <v>28</v>
      </c>
      <c r="B503" s="17"/>
      <c r="C503" s="167">
        <f t="shared" si="22"/>
        <v>1270.5050000000001</v>
      </c>
      <c r="D503" s="167">
        <f t="shared" si="22"/>
        <v>1013.005</v>
      </c>
      <c r="E503" s="167">
        <f t="shared" si="22"/>
        <v>761.17000000000007</v>
      </c>
      <c r="F503" s="167">
        <f t="shared" si="22"/>
        <v>544.87</v>
      </c>
      <c r="G503" s="167">
        <f t="shared" si="22"/>
        <v>317.24</v>
      </c>
      <c r="H503" s="167">
        <f t="shared" si="22"/>
        <v>198.79</v>
      </c>
      <c r="I503" s="167">
        <f t="shared" si="22"/>
        <v>121.54</v>
      </c>
    </row>
    <row r="504" spans="1:9" hidden="1" x14ac:dyDescent="0.15">
      <c r="A504" s="16">
        <v>29</v>
      </c>
      <c r="B504" s="17"/>
      <c r="C504" s="167">
        <f t="shared" si="22"/>
        <v>1289.0450000000001</v>
      </c>
      <c r="D504" s="167">
        <f t="shared" si="22"/>
        <v>1030</v>
      </c>
      <c r="E504" s="167">
        <f t="shared" si="22"/>
        <v>776.62</v>
      </c>
      <c r="F504" s="167">
        <f t="shared" si="22"/>
        <v>558.26</v>
      </c>
      <c r="G504" s="167">
        <f t="shared" si="22"/>
        <v>327.02500000000003</v>
      </c>
      <c r="H504" s="167">
        <f t="shared" si="22"/>
        <v>206</v>
      </c>
      <c r="I504" s="167">
        <f t="shared" si="22"/>
        <v>127.205</v>
      </c>
    </row>
    <row r="505" spans="1:9" hidden="1" x14ac:dyDescent="0.15">
      <c r="A505" s="16">
        <v>30</v>
      </c>
      <c r="B505" s="17"/>
      <c r="C505" s="167">
        <f t="shared" si="22"/>
        <v>1310.675</v>
      </c>
      <c r="D505" s="167">
        <f t="shared" si="22"/>
        <v>1050.6000000000001</v>
      </c>
      <c r="E505" s="167">
        <f t="shared" si="22"/>
        <v>794.64499999999998</v>
      </c>
      <c r="F505" s="167">
        <f t="shared" si="22"/>
        <v>573.19500000000005</v>
      </c>
      <c r="G505" s="167">
        <f t="shared" si="22"/>
        <v>337.84000000000003</v>
      </c>
      <c r="H505" s="167">
        <f t="shared" si="22"/>
        <v>213.21</v>
      </c>
      <c r="I505" s="167">
        <f t="shared" si="22"/>
        <v>132.35499999999999</v>
      </c>
    </row>
    <row r="506" spans="1:9" hidden="1" x14ac:dyDescent="0.15">
      <c r="A506" s="16">
        <v>31</v>
      </c>
      <c r="B506" s="17"/>
      <c r="C506" s="167">
        <f t="shared" si="22"/>
        <v>1336.425</v>
      </c>
      <c r="D506" s="167">
        <f t="shared" si="22"/>
        <v>1073.7750000000001</v>
      </c>
      <c r="E506" s="167">
        <f t="shared" si="22"/>
        <v>814.73</v>
      </c>
      <c r="F506" s="167">
        <f t="shared" si="22"/>
        <v>589.67500000000007</v>
      </c>
      <c r="G506" s="167">
        <f t="shared" si="22"/>
        <v>349.17</v>
      </c>
      <c r="H506" s="167">
        <f t="shared" si="22"/>
        <v>221.965</v>
      </c>
      <c r="I506" s="167">
        <f t="shared" si="22"/>
        <v>139.05000000000001</v>
      </c>
    </row>
    <row r="507" spans="1:9" hidden="1" x14ac:dyDescent="0.15">
      <c r="A507" s="16">
        <v>32</v>
      </c>
      <c r="B507" s="17"/>
      <c r="C507" s="167">
        <f t="shared" si="22"/>
        <v>1366.2950000000001</v>
      </c>
      <c r="D507" s="167">
        <f t="shared" si="22"/>
        <v>1100.5550000000001</v>
      </c>
      <c r="E507" s="167">
        <f t="shared" si="22"/>
        <v>836.875</v>
      </c>
      <c r="F507" s="167">
        <f t="shared" si="22"/>
        <v>607.70000000000005</v>
      </c>
      <c r="G507" s="167">
        <f t="shared" si="22"/>
        <v>362.56</v>
      </c>
      <c r="H507" s="167">
        <f t="shared" si="22"/>
        <v>231.23500000000001</v>
      </c>
      <c r="I507" s="167">
        <f t="shared" si="22"/>
        <v>145.22999999999999</v>
      </c>
    </row>
    <row r="508" spans="1:9" hidden="1" x14ac:dyDescent="0.15">
      <c r="A508" s="16">
        <v>33</v>
      </c>
      <c r="B508" s="17"/>
      <c r="C508" s="167">
        <f t="shared" si="22"/>
        <v>1399.77</v>
      </c>
      <c r="D508" s="167">
        <f t="shared" si="22"/>
        <v>1129.9100000000001</v>
      </c>
      <c r="E508" s="167">
        <f t="shared" si="22"/>
        <v>862.11</v>
      </c>
      <c r="F508" s="167">
        <f t="shared" si="22"/>
        <v>628.30000000000007</v>
      </c>
      <c r="G508" s="167">
        <f t="shared" si="22"/>
        <v>375.95</v>
      </c>
      <c r="H508" s="167">
        <f t="shared" si="22"/>
        <v>241.535</v>
      </c>
      <c r="I508" s="167">
        <f t="shared" si="22"/>
        <v>152.44</v>
      </c>
    </row>
    <row r="509" spans="1:9" hidden="1" x14ac:dyDescent="0.15">
      <c r="A509" s="16">
        <v>34</v>
      </c>
      <c r="B509" s="17"/>
      <c r="C509" s="167">
        <f t="shared" si="22"/>
        <v>1436.8500000000001</v>
      </c>
      <c r="D509" s="167">
        <f t="shared" si="22"/>
        <v>1162.8700000000001</v>
      </c>
      <c r="E509" s="167">
        <f t="shared" si="22"/>
        <v>889.92000000000007</v>
      </c>
      <c r="F509" s="167">
        <f t="shared" si="22"/>
        <v>650.96</v>
      </c>
      <c r="G509" s="167">
        <f t="shared" si="22"/>
        <v>391.40000000000003</v>
      </c>
      <c r="H509" s="167">
        <f t="shared" si="22"/>
        <v>251.83500000000001</v>
      </c>
      <c r="I509" s="167">
        <f t="shared" si="22"/>
        <v>160.68</v>
      </c>
    </row>
    <row r="510" spans="1:9" hidden="1" x14ac:dyDescent="0.15">
      <c r="A510" s="16">
        <v>35</v>
      </c>
      <c r="B510" s="17"/>
      <c r="C510" s="167">
        <f t="shared" ref="C510:I525" si="23">+C23*$M$3</f>
        <v>1478.05</v>
      </c>
      <c r="D510" s="167">
        <f t="shared" si="23"/>
        <v>1198.92</v>
      </c>
      <c r="E510" s="167">
        <f t="shared" si="23"/>
        <v>920.82</v>
      </c>
      <c r="F510" s="167">
        <f t="shared" si="23"/>
        <v>675.68000000000006</v>
      </c>
      <c r="G510" s="167">
        <f t="shared" si="23"/>
        <v>407.88</v>
      </c>
      <c r="H510" s="167">
        <f t="shared" si="23"/>
        <v>264.19499999999999</v>
      </c>
      <c r="I510" s="167">
        <f t="shared" si="23"/>
        <v>168.92000000000002</v>
      </c>
    </row>
    <row r="511" spans="1:9" hidden="1" x14ac:dyDescent="0.15">
      <c r="A511" s="16">
        <v>36</v>
      </c>
      <c r="B511" s="17"/>
      <c r="C511" s="167">
        <f t="shared" si="23"/>
        <v>1523.885</v>
      </c>
      <c r="D511" s="167">
        <f t="shared" si="23"/>
        <v>1239.605</v>
      </c>
      <c r="E511" s="167">
        <f t="shared" si="23"/>
        <v>954.29500000000007</v>
      </c>
      <c r="F511" s="167">
        <f t="shared" si="23"/>
        <v>701.94500000000005</v>
      </c>
      <c r="G511" s="167">
        <f t="shared" si="23"/>
        <v>426.42</v>
      </c>
      <c r="H511" s="167">
        <f t="shared" si="23"/>
        <v>277.58499999999998</v>
      </c>
      <c r="I511" s="167">
        <f t="shared" si="23"/>
        <v>178.70500000000001</v>
      </c>
    </row>
    <row r="512" spans="1:9" hidden="1" x14ac:dyDescent="0.15">
      <c r="A512" s="16">
        <v>37</v>
      </c>
      <c r="B512" s="17"/>
      <c r="C512" s="167">
        <f t="shared" si="23"/>
        <v>1574.355</v>
      </c>
      <c r="D512" s="167">
        <f t="shared" si="23"/>
        <v>1283.3800000000001</v>
      </c>
      <c r="E512" s="167">
        <f t="shared" si="23"/>
        <v>990.34500000000003</v>
      </c>
      <c r="F512" s="167">
        <f t="shared" si="23"/>
        <v>731.30000000000007</v>
      </c>
      <c r="G512" s="167">
        <f t="shared" si="23"/>
        <v>446.505</v>
      </c>
      <c r="H512" s="167">
        <f t="shared" si="23"/>
        <v>291.49</v>
      </c>
      <c r="I512" s="167">
        <f t="shared" si="23"/>
        <v>188.49</v>
      </c>
    </row>
    <row r="513" spans="1:9" hidden="1" x14ac:dyDescent="0.15">
      <c r="A513" s="16">
        <v>38</v>
      </c>
      <c r="B513" s="17"/>
      <c r="C513" s="167">
        <f t="shared" si="23"/>
        <v>1628.9449999999999</v>
      </c>
      <c r="D513" s="167">
        <f t="shared" si="23"/>
        <v>1330.76</v>
      </c>
      <c r="E513" s="167">
        <f t="shared" si="23"/>
        <v>1030</v>
      </c>
      <c r="F513" s="167">
        <f t="shared" si="23"/>
        <v>763.23</v>
      </c>
      <c r="G513" s="167">
        <f t="shared" si="23"/>
        <v>468.13499999999999</v>
      </c>
      <c r="H513" s="167">
        <f t="shared" si="23"/>
        <v>306.94</v>
      </c>
      <c r="I513" s="167">
        <f t="shared" si="23"/>
        <v>199.82</v>
      </c>
    </row>
    <row r="514" spans="1:9" hidden="1" x14ac:dyDescent="0.15">
      <c r="A514" s="16">
        <v>39</v>
      </c>
      <c r="B514" s="17"/>
      <c r="C514" s="167">
        <f t="shared" si="23"/>
        <v>1688.6849999999999</v>
      </c>
      <c r="D514" s="167">
        <f t="shared" si="23"/>
        <v>1382.7750000000001</v>
      </c>
      <c r="E514" s="167">
        <f t="shared" si="23"/>
        <v>1073.7750000000001</v>
      </c>
      <c r="F514" s="167">
        <f t="shared" si="23"/>
        <v>797.73500000000001</v>
      </c>
      <c r="G514" s="167">
        <f t="shared" si="23"/>
        <v>491.31</v>
      </c>
      <c r="H514" s="167">
        <f t="shared" si="23"/>
        <v>323.42</v>
      </c>
      <c r="I514" s="167">
        <f t="shared" si="23"/>
        <v>211.66499999999999</v>
      </c>
    </row>
    <row r="515" spans="1:9" hidden="1" x14ac:dyDescent="0.15">
      <c r="A515" s="16">
        <v>40</v>
      </c>
      <c r="B515" s="17"/>
      <c r="C515" s="167">
        <f t="shared" si="23"/>
        <v>1736.5800000000002</v>
      </c>
      <c r="D515" s="167">
        <f t="shared" si="23"/>
        <v>1439.425</v>
      </c>
      <c r="E515" s="167">
        <f t="shared" si="23"/>
        <v>1121.155</v>
      </c>
      <c r="F515" s="167">
        <f t="shared" si="23"/>
        <v>835.33</v>
      </c>
      <c r="G515" s="167">
        <f t="shared" si="23"/>
        <v>517.06000000000006</v>
      </c>
      <c r="H515" s="167">
        <f t="shared" si="23"/>
        <v>341.96000000000004</v>
      </c>
      <c r="I515" s="167">
        <f t="shared" si="23"/>
        <v>225.05500000000001</v>
      </c>
    </row>
    <row r="516" spans="1:9" hidden="1" x14ac:dyDescent="0.15">
      <c r="A516" s="16">
        <v>41</v>
      </c>
      <c r="B516" s="17"/>
      <c r="C516" s="167">
        <f t="shared" si="23"/>
        <v>1775.2050000000002</v>
      </c>
      <c r="D516" s="167">
        <f t="shared" si="23"/>
        <v>1500.71</v>
      </c>
      <c r="E516" s="167">
        <f t="shared" si="23"/>
        <v>1171.625</v>
      </c>
      <c r="F516" s="167">
        <f t="shared" si="23"/>
        <v>875.5</v>
      </c>
      <c r="G516" s="167">
        <f t="shared" si="23"/>
        <v>543.84</v>
      </c>
      <c r="H516" s="167">
        <f t="shared" si="23"/>
        <v>361.53000000000003</v>
      </c>
      <c r="I516" s="167">
        <f t="shared" si="23"/>
        <v>239.47499999999999</v>
      </c>
    </row>
    <row r="517" spans="1:9" hidden="1" x14ac:dyDescent="0.15">
      <c r="A517" s="16">
        <v>42</v>
      </c>
      <c r="B517" s="17"/>
      <c r="C517" s="167">
        <f t="shared" si="23"/>
        <v>1816.92</v>
      </c>
      <c r="D517" s="167">
        <f t="shared" si="23"/>
        <v>1567.66</v>
      </c>
      <c r="E517" s="167">
        <f t="shared" si="23"/>
        <v>1227.2450000000001</v>
      </c>
      <c r="F517" s="167">
        <f t="shared" si="23"/>
        <v>920.30500000000006</v>
      </c>
      <c r="G517" s="167">
        <f t="shared" si="23"/>
        <v>574.22500000000002</v>
      </c>
      <c r="H517" s="167">
        <f t="shared" si="23"/>
        <v>382.64499999999998</v>
      </c>
      <c r="I517" s="167">
        <f t="shared" si="23"/>
        <v>254.92500000000001</v>
      </c>
    </row>
    <row r="518" spans="1:9" hidden="1" x14ac:dyDescent="0.15">
      <c r="A518" s="16">
        <v>43</v>
      </c>
      <c r="B518" s="17"/>
      <c r="C518" s="167">
        <f t="shared" si="23"/>
        <v>1886.4449999999999</v>
      </c>
      <c r="D518" s="167">
        <f t="shared" si="23"/>
        <v>1639.2450000000001</v>
      </c>
      <c r="E518" s="167">
        <f t="shared" si="23"/>
        <v>1286.9850000000001</v>
      </c>
      <c r="F518" s="167">
        <f t="shared" si="23"/>
        <v>967.68500000000006</v>
      </c>
      <c r="G518" s="167">
        <f t="shared" si="23"/>
        <v>606.66999999999996</v>
      </c>
      <c r="H518" s="167">
        <f t="shared" si="23"/>
        <v>406.33500000000004</v>
      </c>
      <c r="I518" s="167">
        <f t="shared" si="23"/>
        <v>271.92</v>
      </c>
    </row>
    <row r="519" spans="1:9" hidden="1" x14ac:dyDescent="0.15">
      <c r="A519" s="16">
        <v>44</v>
      </c>
      <c r="B519" s="17"/>
      <c r="C519" s="167">
        <f t="shared" si="23"/>
        <v>1959.06</v>
      </c>
      <c r="D519" s="167">
        <f t="shared" si="23"/>
        <v>1704.135</v>
      </c>
      <c r="E519" s="167">
        <f t="shared" si="23"/>
        <v>1351.3600000000001</v>
      </c>
      <c r="F519" s="167">
        <f t="shared" si="23"/>
        <v>1019.1850000000001</v>
      </c>
      <c r="G519" s="167">
        <f t="shared" si="23"/>
        <v>641.69000000000005</v>
      </c>
      <c r="H519" s="167">
        <f t="shared" si="23"/>
        <v>431.57</v>
      </c>
      <c r="I519" s="167">
        <f t="shared" si="23"/>
        <v>290.45999999999998</v>
      </c>
    </row>
    <row r="520" spans="1:9" hidden="1" x14ac:dyDescent="0.15">
      <c r="A520" s="16">
        <v>45</v>
      </c>
      <c r="B520" s="17"/>
      <c r="C520" s="167">
        <f t="shared" si="23"/>
        <v>2031.675</v>
      </c>
      <c r="D520" s="167">
        <f t="shared" si="23"/>
        <v>1765.9349999999999</v>
      </c>
      <c r="E520" s="167">
        <f t="shared" si="23"/>
        <v>1420.885</v>
      </c>
      <c r="F520" s="167">
        <f t="shared" si="23"/>
        <v>1075.32</v>
      </c>
      <c r="G520" s="167">
        <f t="shared" si="23"/>
        <v>679.28499999999997</v>
      </c>
      <c r="H520" s="167">
        <f t="shared" si="23"/>
        <v>458.86500000000001</v>
      </c>
      <c r="I520" s="167">
        <f t="shared" si="23"/>
        <v>310.03000000000003</v>
      </c>
    </row>
    <row r="521" spans="1:9" hidden="1" x14ac:dyDescent="0.15">
      <c r="A521" s="16">
        <v>46</v>
      </c>
      <c r="B521" s="17"/>
      <c r="C521" s="167">
        <f t="shared" si="23"/>
        <v>2103.2600000000002</v>
      </c>
      <c r="D521" s="167">
        <f t="shared" si="23"/>
        <v>1829.28</v>
      </c>
      <c r="E521" s="167">
        <f t="shared" si="23"/>
        <v>1496.075</v>
      </c>
      <c r="F521" s="167">
        <f t="shared" si="23"/>
        <v>1135.06</v>
      </c>
      <c r="G521" s="167">
        <f t="shared" si="23"/>
        <v>721</v>
      </c>
      <c r="H521" s="167">
        <f t="shared" si="23"/>
        <v>488.22</v>
      </c>
      <c r="I521" s="167">
        <f t="shared" si="23"/>
        <v>331.66</v>
      </c>
    </row>
    <row r="522" spans="1:9" hidden="1" x14ac:dyDescent="0.15">
      <c r="A522" s="16">
        <v>47</v>
      </c>
      <c r="B522" s="17"/>
      <c r="C522" s="167">
        <f t="shared" si="23"/>
        <v>2176.9050000000002</v>
      </c>
      <c r="D522" s="167">
        <f t="shared" si="23"/>
        <v>1892.1100000000001</v>
      </c>
      <c r="E522" s="167">
        <f t="shared" si="23"/>
        <v>1576.93</v>
      </c>
      <c r="F522" s="167">
        <f t="shared" si="23"/>
        <v>1199.95</v>
      </c>
      <c r="G522" s="167">
        <f t="shared" si="23"/>
        <v>764.77499999999998</v>
      </c>
      <c r="H522" s="167">
        <f t="shared" si="23"/>
        <v>520.15</v>
      </c>
      <c r="I522" s="167">
        <f t="shared" si="23"/>
        <v>355.35</v>
      </c>
    </row>
    <row r="523" spans="1:9" hidden="1" x14ac:dyDescent="0.15">
      <c r="A523" s="16">
        <v>48</v>
      </c>
      <c r="B523" s="17"/>
      <c r="C523" s="167">
        <f t="shared" si="23"/>
        <v>2254.1550000000002</v>
      </c>
      <c r="D523" s="167">
        <f t="shared" si="23"/>
        <v>1959.06</v>
      </c>
      <c r="E523" s="167">
        <f t="shared" si="23"/>
        <v>1664.48</v>
      </c>
      <c r="F523" s="167">
        <f t="shared" si="23"/>
        <v>1270.5050000000001</v>
      </c>
      <c r="G523" s="167">
        <f t="shared" si="23"/>
        <v>812.67000000000007</v>
      </c>
      <c r="H523" s="167">
        <f t="shared" si="23"/>
        <v>555.16999999999996</v>
      </c>
      <c r="I523" s="167">
        <f t="shared" si="23"/>
        <v>381.1</v>
      </c>
    </row>
    <row r="524" spans="1:9" hidden="1" x14ac:dyDescent="0.15">
      <c r="A524" s="16">
        <v>49</v>
      </c>
      <c r="B524" s="17"/>
      <c r="C524" s="167">
        <f t="shared" si="23"/>
        <v>2329.3450000000003</v>
      </c>
      <c r="D524" s="167">
        <f t="shared" si="23"/>
        <v>2025.4950000000001</v>
      </c>
      <c r="E524" s="167">
        <f t="shared" si="23"/>
        <v>1758.21</v>
      </c>
      <c r="F524" s="167">
        <f t="shared" si="23"/>
        <v>1346.21</v>
      </c>
      <c r="G524" s="167">
        <f t="shared" si="23"/>
        <v>864.68500000000006</v>
      </c>
      <c r="H524" s="167">
        <f t="shared" si="23"/>
        <v>593.28</v>
      </c>
      <c r="I524" s="167">
        <f t="shared" si="23"/>
        <v>408.91</v>
      </c>
    </row>
    <row r="525" spans="1:9" hidden="1" x14ac:dyDescent="0.15">
      <c r="A525" s="16">
        <v>50</v>
      </c>
      <c r="B525" s="17"/>
      <c r="C525" s="167">
        <f t="shared" si="23"/>
        <v>2405.0500000000002</v>
      </c>
      <c r="D525" s="167">
        <f t="shared" si="23"/>
        <v>2092.4450000000002</v>
      </c>
      <c r="E525" s="167">
        <f t="shared" si="23"/>
        <v>1866.3600000000001</v>
      </c>
      <c r="F525" s="167">
        <f t="shared" si="23"/>
        <v>1433.76</v>
      </c>
      <c r="G525" s="167">
        <f t="shared" si="23"/>
        <v>925.45500000000004</v>
      </c>
      <c r="H525" s="167">
        <f t="shared" si="23"/>
        <v>637.05500000000006</v>
      </c>
      <c r="I525" s="167">
        <f t="shared" si="23"/>
        <v>441.35500000000002</v>
      </c>
    </row>
    <row r="526" spans="1:9" hidden="1" x14ac:dyDescent="0.15">
      <c r="A526" s="16">
        <v>51</v>
      </c>
      <c r="B526" s="17"/>
      <c r="C526" s="167">
        <f t="shared" ref="C526:I541" si="24">+C39*$M$3</f>
        <v>2480.7550000000001</v>
      </c>
      <c r="D526" s="167">
        <f t="shared" si="24"/>
        <v>2157.85</v>
      </c>
      <c r="E526" s="167">
        <f t="shared" si="24"/>
        <v>1967.3</v>
      </c>
      <c r="F526" s="167">
        <f t="shared" si="24"/>
        <v>1539.335</v>
      </c>
      <c r="G526" s="167">
        <f t="shared" si="24"/>
        <v>999.1</v>
      </c>
      <c r="H526" s="167">
        <f t="shared" si="24"/>
        <v>690.61500000000001</v>
      </c>
      <c r="I526" s="167">
        <f t="shared" si="24"/>
        <v>481.01</v>
      </c>
    </row>
    <row r="527" spans="1:9" hidden="1" x14ac:dyDescent="0.15">
      <c r="A527" s="16">
        <v>52</v>
      </c>
      <c r="B527" s="17"/>
      <c r="C527" s="167">
        <f t="shared" si="24"/>
        <v>2556.9749999999999</v>
      </c>
      <c r="D527" s="167">
        <f t="shared" si="24"/>
        <v>2224.2849999999999</v>
      </c>
      <c r="E527" s="167">
        <f t="shared" si="24"/>
        <v>2028.0700000000002</v>
      </c>
      <c r="F527" s="167">
        <f t="shared" si="24"/>
        <v>1652.635</v>
      </c>
      <c r="G527" s="167">
        <f t="shared" si="24"/>
        <v>1077.3800000000001</v>
      </c>
      <c r="H527" s="167">
        <f t="shared" si="24"/>
        <v>748.29500000000007</v>
      </c>
      <c r="I527" s="167">
        <f t="shared" si="24"/>
        <v>523.755</v>
      </c>
    </row>
    <row r="528" spans="1:9" hidden="1" x14ac:dyDescent="0.15">
      <c r="A528" s="16">
        <v>53</v>
      </c>
      <c r="B528" s="17"/>
      <c r="C528" s="167">
        <f t="shared" si="24"/>
        <v>2648.13</v>
      </c>
      <c r="D528" s="167">
        <f t="shared" si="24"/>
        <v>2302.0500000000002</v>
      </c>
      <c r="E528" s="167">
        <f t="shared" si="24"/>
        <v>2100.6849999999999</v>
      </c>
      <c r="F528" s="167">
        <f t="shared" si="24"/>
        <v>1774.175</v>
      </c>
      <c r="G528" s="167">
        <f t="shared" si="24"/>
        <v>1161.8399999999999</v>
      </c>
      <c r="H528" s="167">
        <f t="shared" si="24"/>
        <v>810.09500000000003</v>
      </c>
      <c r="I528" s="167">
        <f t="shared" si="24"/>
        <v>570.10500000000002</v>
      </c>
    </row>
    <row r="529" spans="1:9" hidden="1" x14ac:dyDescent="0.15">
      <c r="A529" s="16">
        <v>54</v>
      </c>
      <c r="B529" s="19"/>
      <c r="C529" s="167">
        <f t="shared" si="24"/>
        <v>2738.77</v>
      </c>
      <c r="D529" s="167">
        <f t="shared" si="24"/>
        <v>2381.36</v>
      </c>
      <c r="E529" s="167">
        <f t="shared" si="24"/>
        <v>2171.7550000000001</v>
      </c>
      <c r="F529" s="167">
        <f t="shared" si="24"/>
        <v>1905.5</v>
      </c>
      <c r="G529" s="167">
        <f t="shared" si="24"/>
        <v>1252.9950000000001</v>
      </c>
      <c r="H529" s="167">
        <f t="shared" si="24"/>
        <v>876.01499999999999</v>
      </c>
      <c r="I529" s="167">
        <f t="shared" si="24"/>
        <v>619.54500000000007</v>
      </c>
    </row>
    <row r="530" spans="1:9" hidden="1" x14ac:dyDescent="0.15">
      <c r="A530" s="16">
        <v>55</v>
      </c>
      <c r="B530" s="19"/>
      <c r="C530" s="167">
        <f t="shared" si="24"/>
        <v>2830.9549999999999</v>
      </c>
      <c r="D530" s="167">
        <f t="shared" si="24"/>
        <v>2461.1849999999999</v>
      </c>
      <c r="E530" s="167">
        <f t="shared" si="24"/>
        <v>2242.8250000000003</v>
      </c>
      <c r="F530" s="167">
        <f t="shared" si="24"/>
        <v>1979.145</v>
      </c>
      <c r="G530" s="167">
        <f t="shared" si="24"/>
        <v>1350.33</v>
      </c>
      <c r="H530" s="167">
        <f t="shared" si="24"/>
        <v>947.08500000000004</v>
      </c>
      <c r="I530" s="167">
        <f t="shared" si="24"/>
        <v>672.59</v>
      </c>
    </row>
    <row r="531" spans="1:9" hidden="1" x14ac:dyDescent="0.15">
      <c r="A531" s="16">
        <v>56</v>
      </c>
      <c r="B531" s="19"/>
      <c r="C531" s="167">
        <f t="shared" si="24"/>
        <v>2921.08</v>
      </c>
      <c r="D531" s="167">
        <f t="shared" si="24"/>
        <v>2538.9500000000003</v>
      </c>
      <c r="E531" s="167">
        <f t="shared" si="24"/>
        <v>2313.895</v>
      </c>
      <c r="F531" s="167">
        <f t="shared" si="24"/>
        <v>2047.125</v>
      </c>
      <c r="G531" s="167">
        <f t="shared" si="24"/>
        <v>1429.125</v>
      </c>
      <c r="H531" s="167">
        <f t="shared" si="24"/>
        <v>1023.82</v>
      </c>
      <c r="I531" s="167">
        <f t="shared" si="24"/>
        <v>729.24</v>
      </c>
    </row>
    <row r="532" spans="1:9" hidden="1" x14ac:dyDescent="0.15">
      <c r="A532" s="16">
        <v>57</v>
      </c>
      <c r="B532" s="19"/>
      <c r="C532" s="167">
        <f t="shared" si="24"/>
        <v>3009.66</v>
      </c>
      <c r="D532" s="167">
        <f t="shared" si="24"/>
        <v>2618.2600000000002</v>
      </c>
      <c r="E532" s="167">
        <f t="shared" si="24"/>
        <v>2386.5100000000002</v>
      </c>
      <c r="F532" s="167">
        <f t="shared" si="24"/>
        <v>2116.1350000000002</v>
      </c>
      <c r="G532" s="167">
        <f t="shared" si="24"/>
        <v>1473.415</v>
      </c>
      <c r="H532" s="167">
        <f t="shared" si="24"/>
        <v>1106.22</v>
      </c>
      <c r="I532" s="167">
        <f t="shared" si="24"/>
        <v>791.04</v>
      </c>
    </row>
    <row r="533" spans="1:9" hidden="1" x14ac:dyDescent="0.15">
      <c r="A533" s="16">
        <v>58</v>
      </c>
      <c r="B533" s="19"/>
      <c r="C533" s="167">
        <f t="shared" si="24"/>
        <v>3114.2049999999999</v>
      </c>
      <c r="D533" s="167">
        <f t="shared" si="24"/>
        <v>2707.355</v>
      </c>
      <c r="E533" s="167">
        <f t="shared" si="24"/>
        <v>2461.7000000000003</v>
      </c>
      <c r="F533" s="167">
        <f t="shared" si="24"/>
        <v>2206.7750000000001</v>
      </c>
      <c r="G533" s="167">
        <f t="shared" si="24"/>
        <v>1532.125</v>
      </c>
      <c r="H533" s="167">
        <f t="shared" si="24"/>
        <v>1194.2850000000001</v>
      </c>
      <c r="I533" s="167">
        <f t="shared" si="24"/>
        <v>856.44500000000005</v>
      </c>
    </row>
    <row r="534" spans="1:9" hidden="1" x14ac:dyDescent="0.15">
      <c r="A534" s="16">
        <v>59</v>
      </c>
      <c r="B534" s="19"/>
      <c r="C534" s="167">
        <f t="shared" si="24"/>
        <v>3218.2350000000001</v>
      </c>
      <c r="D534" s="167">
        <f t="shared" si="24"/>
        <v>2798.51</v>
      </c>
      <c r="E534" s="167">
        <f t="shared" si="24"/>
        <v>2535.86</v>
      </c>
      <c r="F534" s="167">
        <f t="shared" si="24"/>
        <v>2295.87</v>
      </c>
      <c r="G534" s="167">
        <f t="shared" si="24"/>
        <v>1589.8050000000001</v>
      </c>
      <c r="H534" s="167">
        <f t="shared" si="24"/>
        <v>1289.0450000000001</v>
      </c>
      <c r="I534" s="167">
        <f t="shared" si="24"/>
        <v>927</v>
      </c>
    </row>
    <row r="535" spans="1:9" hidden="1" x14ac:dyDescent="0.15">
      <c r="A535" s="16">
        <v>60</v>
      </c>
      <c r="B535" s="19"/>
      <c r="C535" s="167">
        <f t="shared" si="24"/>
        <v>3321.75</v>
      </c>
      <c r="D535" s="167">
        <f t="shared" si="24"/>
        <v>2888.12</v>
      </c>
      <c r="E535" s="167">
        <f t="shared" si="24"/>
        <v>2612.08</v>
      </c>
      <c r="F535" s="167">
        <f t="shared" si="24"/>
        <v>2385.9949999999999</v>
      </c>
      <c r="G535" s="167">
        <f t="shared" si="24"/>
        <v>1648.5150000000001</v>
      </c>
      <c r="H535" s="167">
        <f t="shared" si="24"/>
        <v>1391.53</v>
      </c>
      <c r="I535" s="167">
        <f t="shared" si="24"/>
        <v>1003.735</v>
      </c>
    </row>
    <row r="536" spans="1:9" hidden="1" x14ac:dyDescent="0.15">
      <c r="A536" s="16">
        <v>61</v>
      </c>
      <c r="B536" s="19"/>
      <c r="C536" s="167">
        <f t="shared" si="24"/>
        <v>3449.9850000000001</v>
      </c>
      <c r="D536" s="167">
        <f t="shared" si="24"/>
        <v>2998.8450000000003</v>
      </c>
      <c r="E536" s="167">
        <f t="shared" si="24"/>
        <v>2724.35</v>
      </c>
      <c r="F536" s="167">
        <f t="shared" si="24"/>
        <v>2474.5750000000003</v>
      </c>
      <c r="G536" s="167">
        <f t="shared" si="24"/>
        <v>1709.8</v>
      </c>
      <c r="H536" s="167">
        <f t="shared" si="24"/>
        <v>1501.2250000000001</v>
      </c>
      <c r="I536" s="167">
        <f t="shared" si="24"/>
        <v>1085.105</v>
      </c>
    </row>
    <row r="537" spans="1:9" hidden="1" x14ac:dyDescent="0.15">
      <c r="A537" s="16">
        <v>62</v>
      </c>
      <c r="B537" s="19"/>
      <c r="C537" s="167">
        <f t="shared" si="24"/>
        <v>3604.4850000000001</v>
      </c>
      <c r="D537" s="167">
        <f t="shared" si="24"/>
        <v>3133.7750000000001</v>
      </c>
      <c r="E537" s="167">
        <f t="shared" si="24"/>
        <v>2857.7350000000001</v>
      </c>
      <c r="F537" s="167">
        <f t="shared" si="24"/>
        <v>2586.33</v>
      </c>
      <c r="G537" s="167">
        <f t="shared" si="24"/>
        <v>1787.5650000000001</v>
      </c>
      <c r="H537" s="167">
        <f t="shared" si="24"/>
        <v>1620.19</v>
      </c>
      <c r="I537" s="167">
        <f t="shared" si="24"/>
        <v>1173.6849999999999</v>
      </c>
    </row>
    <row r="538" spans="1:9" hidden="1" x14ac:dyDescent="0.15">
      <c r="A538" s="16">
        <v>63</v>
      </c>
      <c r="B538" s="19"/>
      <c r="C538" s="167">
        <f t="shared" si="24"/>
        <v>3789.8850000000002</v>
      </c>
      <c r="D538" s="167">
        <f t="shared" si="24"/>
        <v>3294.9700000000003</v>
      </c>
      <c r="E538" s="167">
        <f t="shared" si="24"/>
        <v>3006.0550000000003</v>
      </c>
      <c r="F538" s="167">
        <f t="shared" si="24"/>
        <v>2719.2000000000003</v>
      </c>
      <c r="G538" s="167">
        <f t="shared" si="24"/>
        <v>1880.78</v>
      </c>
      <c r="H538" s="167">
        <f t="shared" si="24"/>
        <v>1747.395</v>
      </c>
      <c r="I538" s="167">
        <f t="shared" si="24"/>
        <v>1268.4449999999999</v>
      </c>
    </row>
    <row r="539" spans="1:9" hidden="1" x14ac:dyDescent="0.15">
      <c r="A539" s="16">
        <v>64</v>
      </c>
      <c r="B539" s="19"/>
      <c r="C539" s="167">
        <f t="shared" si="24"/>
        <v>4008.2449999999999</v>
      </c>
      <c r="D539" s="167">
        <f t="shared" si="24"/>
        <v>3486.0350000000003</v>
      </c>
      <c r="E539" s="167">
        <f t="shared" si="24"/>
        <v>3177.55</v>
      </c>
      <c r="F539" s="167">
        <f t="shared" si="24"/>
        <v>2875.76</v>
      </c>
      <c r="G539" s="167">
        <f t="shared" si="24"/>
        <v>2088.3250000000003</v>
      </c>
      <c r="H539" s="167">
        <f t="shared" si="24"/>
        <v>1885.415</v>
      </c>
      <c r="I539" s="167">
        <f t="shared" si="24"/>
        <v>1369.9</v>
      </c>
    </row>
    <row r="540" spans="1:9" hidden="1" x14ac:dyDescent="0.15">
      <c r="A540" s="16">
        <v>65</v>
      </c>
      <c r="B540" s="19"/>
      <c r="C540" s="167">
        <f t="shared" si="24"/>
        <v>4270.8950000000004</v>
      </c>
      <c r="D540" s="167">
        <f t="shared" si="24"/>
        <v>3712.6350000000002</v>
      </c>
      <c r="E540" s="167">
        <f t="shared" si="24"/>
        <v>3385.0950000000003</v>
      </c>
      <c r="F540" s="167">
        <f t="shared" si="24"/>
        <v>3091.03</v>
      </c>
      <c r="G540" s="167">
        <f t="shared" si="24"/>
        <v>2235.6150000000002</v>
      </c>
      <c r="H540" s="167">
        <f t="shared" si="24"/>
        <v>2034.25</v>
      </c>
      <c r="I540" s="167">
        <f t="shared" si="24"/>
        <v>1480.1100000000001</v>
      </c>
    </row>
    <row r="541" spans="1:9" hidden="1" x14ac:dyDescent="0.15">
      <c r="A541" s="16">
        <v>66</v>
      </c>
      <c r="B541" s="19"/>
      <c r="C541" s="167">
        <f t="shared" si="24"/>
        <v>4577.32</v>
      </c>
      <c r="D541" s="167">
        <f t="shared" si="24"/>
        <v>3980.4349999999999</v>
      </c>
      <c r="E541" s="167">
        <f t="shared" si="24"/>
        <v>3629.7200000000003</v>
      </c>
      <c r="F541" s="167">
        <f t="shared" si="24"/>
        <v>3338.23</v>
      </c>
      <c r="G541" s="167">
        <f t="shared" si="24"/>
        <v>2408.14</v>
      </c>
      <c r="H541" s="167">
        <f t="shared" si="24"/>
        <v>2194.415</v>
      </c>
      <c r="I541" s="167">
        <f t="shared" si="24"/>
        <v>1598.56</v>
      </c>
    </row>
    <row r="542" spans="1:9" hidden="1" x14ac:dyDescent="0.15">
      <c r="A542" s="16">
        <v>67</v>
      </c>
      <c r="B542" s="19"/>
      <c r="C542" s="167">
        <f t="shared" ref="C542:I557" si="25">+C55*$M$3</f>
        <v>4942.97</v>
      </c>
      <c r="D542" s="167">
        <f t="shared" si="25"/>
        <v>4298.7049999999999</v>
      </c>
      <c r="E542" s="167">
        <f t="shared" si="25"/>
        <v>3920.1800000000003</v>
      </c>
      <c r="F542" s="167">
        <f t="shared" si="25"/>
        <v>3607.5750000000003</v>
      </c>
      <c r="G542" s="167">
        <f t="shared" si="25"/>
        <v>2600.75</v>
      </c>
      <c r="H542" s="167">
        <f t="shared" si="25"/>
        <v>2367.4549999999999</v>
      </c>
      <c r="I542" s="167">
        <f t="shared" si="25"/>
        <v>1726.28</v>
      </c>
    </row>
    <row r="543" spans="1:9" hidden="1" x14ac:dyDescent="0.15">
      <c r="A543" s="16">
        <v>68</v>
      </c>
      <c r="B543" s="19"/>
      <c r="C543" s="167">
        <f t="shared" si="25"/>
        <v>5363.7250000000004</v>
      </c>
      <c r="D543" s="167">
        <f t="shared" si="25"/>
        <v>4662.8100000000004</v>
      </c>
      <c r="E543" s="167">
        <f t="shared" si="25"/>
        <v>4252.87</v>
      </c>
      <c r="F543" s="167">
        <f t="shared" si="25"/>
        <v>3911.4250000000002</v>
      </c>
      <c r="G543" s="167">
        <f t="shared" si="25"/>
        <v>2820.14</v>
      </c>
      <c r="H543" s="167">
        <f t="shared" si="25"/>
        <v>2553.8850000000002</v>
      </c>
      <c r="I543" s="167">
        <f t="shared" si="25"/>
        <v>1863.27</v>
      </c>
    </row>
    <row r="544" spans="1:9" hidden="1" x14ac:dyDescent="0.15">
      <c r="A544" s="16">
        <v>69</v>
      </c>
      <c r="B544" s="19"/>
      <c r="C544" s="167">
        <f t="shared" si="25"/>
        <v>5852.46</v>
      </c>
      <c r="D544" s="167">
        <f t="shared" si="25"/>
        <v>5089.2300000000005</v>
      </c>
      <c r="E544" s="167">
        <f t="shared" si="25"/>
        <v>4640.1500000000005</v>
      </c>
      <c r="F544" s="167">
        <f t="shared" si="25"/>
        <v>4271.41</v>
      </c>
      <c r="G544" s="167">
        <f t="shared" si="25"/>
        <v>2933.9549999999999</v>
      </c>
      <c r="H544" s="167">
        <f t="shared" si="25"/>
        <v>2755.25</v>
      </c>
      <c r="I544" s="167">
        <f t="shared" si="25"/>
        <v>2011.075</v>
      </c>
    </row>
    <row r="545" spans="1:9" hidden="1" x14ac:dyDescent="0.15">
      <c r="A545" s="16">
        <v>70</v>
      </c>
      <c r="B545" s="19"/>
      <c r="C545" s="167">
        <f t="shared" si="25"/>
        <v>6418.96</v>
      </c>
      <c r="D545" s="167">
        <f t="shared" si="25"/>
        <v>5582.085</v>
      </c>
      <c r="E545" s="167">
        <f t="shared" si="25"/>
        <v>5045.4549999999999</v>
      </c>
      <c r="F545" s="167">
        <f t="shared" si="25"/>
        <v>4753.45</v>
      </c>
      <c r="G545" s="167">
        <f t="shared" si="25"/>
        <v>3243.9850000000001</v>
      </c>
      <c r="H545" s="167">
        <f t="shared" si="25"/>
        <v>2971.55</v>
      </c>
      <c r="I545" s="167">
        <f t="shared" si="25"/>
        <v>2169.1799999999998</v>
      </c>
    </row>
    <row r="546" spans="1:9" hidden="1" x14ac:dyDescent="0.15">
      <c r="A546" s="16">
        <v>71</v>
      </c>
      <c r="B546" s="19"/>
      <c r="C546" s="167">
        <f t="shared" si="25"/>
        <v>7069.92</v>
      </c>
      <c r="D546" s="167">
        <f t="shared" si="25"/>
        <v>6148.07</v>
      </c>
      <c r="E546" s="167">
        <f t="shared" si="25"/>
        <v>5604.7449999999999</v>
      </c>
      <c r="F546" s="167">
        <f t="shared" si="25"/>
        <v>5234.46</v>
      </c>
      <c r="G546" s="167">
        <f t="shared" si="25"/>
        <v>3573.585</v>
      </c>
      <c r="H546" s="167">
        <f t="shared" si="25"/>
        <v>3204.33</v>
      </c>
      <c r="I546" s="167">
        <f t="shared" si="25"/>
        <v>2338.1</v>
      </c>
    </row>
    <row r="547" spans="1:9" hidden="1" x14ac:dyDescent="0.15">
      <c r="A547" s="16">
        <v>72</v>
      </c>
      <c r="B547" s="19"/>
      <c r="C547" s="167">
        <f t="shared" si="25"/>
        <v>7820.2750000000005</v>
      </c>
      <c r="D547" s="167">
        <f t="shared" si="25"/>
        <v>6800.06</v>
      </c>
      <c r="E547" s="167">
        <f t="shared" si="25"/>
        <v>6201.63</v>
      </c>
      <c r="F547" s="167">
        <f t="shared" si="25"/>
        <v>5793.2350000000006</v>
      </c>
      <c r="G547" s="167">
        <f t="shared" si="25"/>
        <v>3955.2000000000003</v>
      </c>
      <c r="H547" s="167">
        <f t="shared" si="25"/>
        <v>3453.59</v>
      </c>
      <c r="I547" s="167">
        <f t="shared" si="25"/>
        <v>2518.35</v>
      </c>
    </row>
    <row r="548" spans="1:9" hidden="1" x14ac:dyDescent="0.15">
      <c r="A548" s="16">
        <v>73</v>
      </c>
      <c r="B548" s="19"/>
      <c r="C548" s="167">
        <f t="shared" si="25"/>
        <v>8686.505000000001</v>
      </c>
      <c r="D548" s="167">
        <f t="shared" si="25"/>
        <v>7552.4750000000004</v>
      </c>
      <c r="E548" s="167">
        <f t="shared" si="25"/>
        <v>6885.55</v>
      </c>
      <c r="F548" s="167">
        <f t="shared" si="25"/>
        <v>6431.3200000000006</v>
      </c>
      <c r="G548" s="167">
        <f t="shared" si="25"/>
        <v>4389.3450000000003</v>
      </c>
      <c r="H548" s="167">
        <f t="shared" si="25"/>
        <v>3720.875</v>
      </c>
      <c r="I548" s="167">
        <f t="shared" si="25"/>
        <v>2710.4450000000002</v>
      </c>
    </row>
    <row r="549" spans="1:9" hidden="1" x14ac:dyDescent="0.15">
      <c r="A549" s="16">
        <v>74</v>
      </c>
      <c r="B549" s="19"/>
      <c r="C549" s="167">
        <f t="shared" si="25"/>
        <v>9684.06</v>
      </c>
      <c r="D549" s="167">
        <f t="shared" si="25"/>
        <v>8419.7350000000006</v>
      </c>
      <c r="E549" s="167">
        <f t="shared" si="25"/>
        <v>7677.1050000000005</v>
      </c>
      <c r="F549" s="167">
        <f t="shared" si="25"/>
        <v>7171.375</v>
      </c>
      <c r="G549" s="167">
        <f t="shared" si="25"/>
        <v>4895.59</v>
      </c>
      <c r="H549" s="167">
        <f t="shared" si="25"/>
        <v>4005.67</v>
      </c>
      <c r="I549" s="167">
        <f t="shared" si="25"/>
        <v>2912.84</v>
      </c>
    </row>
    <row r="550" spans="1:9" hidden="1" x14ac:dyDescent="0.15">
      <c r="A550" s="16">
        <v>75</v>
      </c>
      <c r="B550" s="19"/>
      <c r="C550" s="167">
        <f t="shared" si="25"/>
        <v>10827.36</v>
      </c>
      <c r="D550" s="167">
        <f t="shared" si="25"/>
        <v>9415.7450000000008</v>
      </c>
      <c r="E550" s="167">
        <f t="shared" si="25"/>
        <v>8550.0300000000007</v>
      </c>
      <c r="F550" s="167">
        <f t="shared" si="25"/>
        <v>8069.02</v>
      </c>
      <c r="G550" s="167">
        <f t="shared" si="25"/>
        <v>5492.99</v>
      </c>
      <c r="H550" s="167">
        <f t="shared" si="25"/>
        <v>4307.46</v>
      </c>
      <c r="I550" s="167">
        <f t="shared" si="25"/>
        <v>3125.5349999999999</v>
      </c>
    </row>
    <row r="551" spans="1:9" hidden="1" x14ac:dyDescent="0.15">
      <c r="A551" s="16">
        <v>76</v>
      </c>
      <c r="B551" s="19"/>
      <c r="C551" s="167">
        <f t="shared" si="25"/>
        <v>12143.184999999999</v>
      </c>
      <c r="D551" s="167">
        <f t="shared" si="25"/>
        <v>10558.53</v>
      </c>
      <c r="E551" s="167">
        <f t="shared" si="25"/>
        <v>9619.6849999999995</v>
      </c>
      <c r="F551" s="167">
        <f t="shared" si="25"/>
        <v>9047.52</v>
      </c>
      <c r="G551" s="167">
        <f t="shared" si="25"/>
        <v>6159.4000000000005</v>
      </c>
      <c r="H551" s="167">
        <f t="shared" si="25"/>
        <v>4626.2449999999999</v>
      </c>
      <c r="I551" s="167">
        <f t="shared" si="25"/>
        <v>3346.9850000000001</v>
      </c>
    </row>
    <row r="552" spans="1:9" hidden="1" x14ac:dyDescent="0.15">
      <c r="A552" s="16">
        <v>77</v>
      </c>
      <c r="B552" s="19"/>
      <c r="C552" s="167">
        <f t="shared" si="25"/>
        <v>13636.17</v>
      </c>
      <c r="D552" s="167">
        <f t="shared" si="25"/>
        <v>11858.905000000001</v>
      </c>
      <c r="E552" s="167">
        <f t="shared" si="25"/>
        <v>10811.91</v>
      </c>
      <c r="F552" s="167">
        <f t="shared" si="25"/>
        <v>10087.305</v>
      </c>
      <c r="G552" s="167">
        <f t="shared" si="25"/>
        <v>6918.51</v>
      </c>
      <c r="H552" s="167">
        <f t="shared" si="25"/>
        <v>4959.9650000000001</v>
      </c>
      <c r="I552" s="167">
        <f t="shared" si="25"/>
        <v>3575.13</v>
      </c>
    </row>
    <row r="553" spans="1:9" hidden="1" x14ac:dyDescent="0.15">
      <c r="A553" s="16">
        <v>78</v>
      </c>
      <c r="B553" s="19"/>
      <c r="C553" s="167">
        <f t="shared" si="25"/>
        <v>15322.795</v>
      </c>
      <c r="D553" s="167">
        <f t="shared" si="25"/>
        <v>13324.08</v>
      </c>
      <c r="E553" s="167">
        <f t="shared" si="25"/>
        <v>12147.82</v>
      </c>
      <c r="F553" s="167">
        <f t="shared" si="25"/>
        <v>10820.15</v>
      </c>
      <c r="G553" s="167">
        <f t="shared" si="25"/>
        <v>7449.99</v>
      </c>
      <c r="H553" s="167">
        <f t="shared" si="25"/>
        <v>5306.0450000000001</v>
      </c>
      <c r="I553" s="167">
        <f t="shared" si="25"/>
        <v>3807.395</v>
      </c>
    </row>
    <row r="554" spans="1:9" hidden="1" x14ac:dyDescent="0.15">
      <c r="A554" s="16">
        <v>79</v>
      </c>
      <c r="B554" s="19"/>
      <c r="C554" s="167">
        <f t="shared" si="25"/>
        <v>17215.935000000001</v>
      </c>
      <c r="D554" s="167">
        <f t="shared" si="25"/>
        <v>14969.505000000001</v>
      </c>
      <c r="E554" s="167">
        <f t="shared" si="25"/>
        <v>13649.56</v>
      </c>
      <c r="F554" s="167">
        <f t="shared" si="25"/>
        <v>11590.075000000001</v>
      </c>
      <c r="G554" s="167">
        <f t="shared" si="25"/>
        <v>7974.26</v>
      </c>
      <c r="H554" s="167">
        <f t="shared" si="25"/>
        <v>5661.91</v>
      </c>
      <c r="I554" s="167">
        <f t="shared" si="25"/>
        <v>4037.6</v>
      </c>
    </row>
    <row r="555" spans="1:9" hidden="1" x14ac:dyDescent="0.15">
      <c r="A555" s="16">
        <v>80</v>
      </c>
      <c r="B555" s="19" t="s">
        <v>3</v>
      </c>
      <c r="C555" s="167">
        <f t="shared" si="25"/>
        <v>19348.55</v>
      </c>
      <c r="D555" s="167">
        <f t="shared" si="25"/>
        <v>16940.924999999999</v>
      </c>
      <c r="E555" s="167">
        <f t="shared" si="25"/>
        <v>15080.23</v>
      </c>
      <c r="F555" s="167">
        <f t="shared" si="25"/>
        <v>12393.475</v>
      </c>
      <c r="G555" s="167">
        <f t="shared" si="25"/>
        <v>8515.01</v>
      </c>
      <c r="H555" s="167">
        <f t="shared" si="25"/>
        <v>6021.8950000000004</v>
      </c>
      <c r="I555" s="167">
        <f t="shared" si="25"/>
        <v>4261.625</v>
      </c>
    </row>
    <row r="556" spans="1:9" hidden="1" x14ac:dyDescent="0.15">
      <c r="A556" s="16">
        <v>1</v>
      </c>
      <c r="B556" s="19" t="s">
        <v>4</v>
      </c>
      <c r="C556" s="167">
        <f t="shared" si="25"/>
        <v>742.63</v>
      </c>
      <c r="D556" s="167">
        <f t="shared" si="25"/>
        <v>645.29500000000007</v>
      </c>
      <c r="E556" s="167">
        <f t="shared" si="25"/>
        <v>467.62</v>
      </c>
      <c r="F556" s="167">
        <f t="shared" si="25"/>
        <v>320.33</v>
      </c>
      <c r="G556" s="167">
        <f t="shared" si="25"/>
        <v>175.1</v>
      </c>
      <c r="H556" s="167">
        <f t="shared" si="25"/>
        <v>103.515</v>
      </c>
      <c r="I556" s="167">
        <f t="shared" si="25"/>
        <v>59.225000000000001</v>
      </c>
    </row>
    <row r="557" spans="1:9" hidden="1" x14ac:dyDescent="0.15">
      <c r="A557" s="16">
        <v>2</v>
      </c>
      <c r="B557" s="19" t="s">
        <v>1</v>
      </c>
      <c r="C557" s="167">
        <f t="shared" si="25"/>
        <v>877.56000000000006</v>
      </c>
      <c r="D557" s="167">
        <f t="shared" si="25"/>
        <v>762.2</v>
      </c>
      <c r="E557" s="167">
        <f t="shared" si="25"/>
        <v>552.59500000000003</v>
      </c>
      <c r="F557" s="167">
        <f t="shared" si="25"/>
        <v>378.52500000000003</v>
      </c>
      <c r="G557" s="167">
        <f t="shared" si="25"/>
        <v>206.51500000000001</v>
      </c>
      <c r="H557" s="167">
        <f t="shared" si="25"/>
        <v>122.05500000000001</v>
      </c>
      <c r="I557" s="167">
        <f t="shared" si="25"/>
        <v>70.040000000000006</v>
      </c>
    </row>
    <row r="558" spans="1:9" ht="14" hidden="1" thickBot="1" x14ac:dyDescent="0.2">
      <c r="A558" s="16">
        <v>3</v>
      </c>
      <c r="B558" s="19" t="s">
        <v>5</v>
      </c>
      <c r="C558" s="167">
        <f t="shared" ref="C558:I558" si="26">+C71*$M$3</f>
        <v>1214.885</v>
      </c>
      <c r="D558" s="167">
        <f t="shared" si="26"/>
        <v>1055.75</v>
      </c>
      <c r="E558" s="167">
        <f t="shared" si="26"/>
        <v>764.77499999999998</v>
      </c>
      <c r="F558" s="167">
        <f t="shared" si="26"/>
        <v>524.27</v>
      </c>
      <c r="G558" s="167">
        <f t="shared" si="26"/>
        <v>286.34000000000003</v>
      </c>
      <c r="H558" s="167">
        <f t="shared" si="26"/>
        <v>168.92000000000002</v>
      </c>
      <c r="I558" s="167">
        <f t="shared" si="26"/>
        <v>97.335000000000008</v>
      </c>
    </row>
    <row r="559" spans="1:9" ht="14" hidden="1" thickBot="1" x14ac:dyDescent="0.2">
      <c r="A559" s="23"/>
      <c r="B559" s="23"/>
      <c r="C559" s="23"/>
      <c r="D559" s="23"/>
      <c r="E559" s="23"/>
      <c r="F559" s="23"/>
      <c r="G559" s="23"/>
    </row>
    <row r="560" spans="1:9" ht="18" hidden="1" x14ac:dyDescent="0.2">
      <c r="A560" s="449" t="s">
        <v>68</v>
      </c>
      <c r="B560" s="450"/>
      <c r="C560" s="450"/>
      <c r="D560" s="450"/>
      <c r="E560" s="450"/>
      <c r="F560" s="450"/>
      <c r="G560" s="451"/>
    </row>
    <row r="561" spans="1:7" ht="18" hidden="1" x14ac:dyDescent="0.2">
      <c r="A561" s="452" t="s">
        <v>67</v>
      </c>
      <c r="B561" s="453"/>
      <c r="C561" s="453"/>
      <c r="D561" s="453"/>
      <c r="E561" s="453"/>
      <c r="F561" s="453"/>
      <c r="G561" s="454"/>
    </row>
    <row r="562" spans="1:7" hidden="1" x14ac:dyDescent="0.15">
      <c r="A562" s="446" t="s">
        <v>0</v>
      </c>
      <c r="B562" s="447"/>
      <c r="C562" s="447"/>
      <c r="D562" s="447"/>
      <c r="E562" s="447"/>
      <c r="F562" s="447"/>
      <c r="G562" s="448"/>
    </row>
    <row r="563" spans="1:7" hidden="1" x14ac:dyDescent="0.15">
      <c r="A563" s="16" t="s">
        <v>2</v>
      </c>
      <c r="B563" s="17" t="s">
        <v>2</v>
      </c>
      <c r="C563" s="249" t="s">
        <v>42</v>
      </c>
      <c r="D563" s="249" t="s">
        <v>43</v>
      </c>
      <c r="E563" s="249" t="s">
        <v>44</v>
      </c>
      <c r="F563" s="249" t="s">
        <v>45</v>
      </c>
      <c r="G563" s="250" t="s">
        <v>46</v>
      </c>
    </row>
    <row r="564" spans="1:7" hidden="1" x14ac:dyDescent="0.15">
      <c r="A564" s="16">
        <v>18</v>
      </c>
      <c r="B564" s="19"/>
      <c r="C564" s="167">
        <f>+C147*$M$3</f>
        <v>1330.2450000000001</v>
      </c>
      <c r="D564" s="167">
        <f t="shared" ref="D564:F564" si="27">+D147*$M$3</f>
        <v>1302.95</v>
      </c>
      <c r="E564" s="167">
        <f t="shared" si="27"/>
        <v>1230.8500000000001</v>
      </c>
      <c r="F564" s="167">
        <f t="shared" si="27"/>
        <v>1122.7</v>
      </c>
      <c r="G564" s="167">
        <f>+G147*$M$3</f>
        <v>868.80500000000006</v>
      </c>
    </row>
    <row r="565" spans="1:7" hidden="1" x14ac:dyDescent="0.15">
      <c r="A565" s="16">
        <v>19</v>
      </c>
      <c r="B565" s="19"/>
      <c r="C565" s="167">
        <f t="shared" ref="C565:G580" si="28">+C148*$M$3</f>
        <v>1354.9650000000001</v>
      </c>
      <c r="D565" s="167">
        <f t="shared" si="28"/>
        <v>1328.1849999999999</v>
      </c>
      <c r="E565" s="167">
        <f t="shared" si="28"/>
        <v>1252.48</v>
      </c>
      <c r="F565" s="167">
        <f t="shared" si="28"/>
        <v>1142.7850000000001</v>
      </c>
      <c r="G565" s="167">
        <f t="shared" si="28"/>
        <v>886.31500000000005</v>
      </c>
    </row>
    <row r="566" spans="1:7" hidden="1" x14ac:dyDescent="0.15">
      <c r="A566" s="16">
        <v>20</v>
      </c>
      <c r="B566" s="19"/>
      <c r="C566" s="167">
        <f t="shared" si="28"/>
        <v>1377.625</v>
      </c>
      <c r="D566" s="167">
        <f t="shared" si="28"/>
        <v>1347.24</v>
      </c>
      <c r="E566" s="167">
        <f t="shared" si="28"/>
        <v>1272.5650000000001</v>
      </c>
      <c r="F566" s="167">
        <f t="shared" si="28"/>
        <v>1159.2650000000001</v>
      </c>
      <c r="G566" s="167">
        <f t="shared" si="28"/>
        <v>903.31000000000006</v>
      </c>
    </row>
    <row r="567" spans="1:7" hidden="1" x14ac:dyDescent="0.15">
      <c r="A567" s="16">
        <v>21</v>
      </c>
      <c r="B567" s="19"/>
      <c r="C567" s="167">
        <f t="shared" si="28"/>
        <v>1400.8</v>
      </c>
      <c r="D567" s="167">
        <f t="shared" si="28"/>
        <v>1372.4750000000001</v>
      </c>
      <c r="E567" s="167">
        <f t="shared" si="28"/>
        <v>1292.6500000000001</v>
      </c>
      <c r="F567" s="167">
        <f t="shared" si="28"/>
        <v>1178.32</v>
      </c>
      <c r="G567" s="167">
        <f t="shared" si="28"/>
        <v>922.88</v>
      </c>
    </row>
    <row r="568" spans="1:7" hidden="1" x14ac:dyDescent="0.15">
      <c r="A568" s="16">
        <v>22</v>
      </c>
      <c r="B568" s="19"/>
      <c r="C568" s="167">
        <f t="shared" si="28"/>
        <v>1422.43</v>
      </c>
      <c r="D568" s="167">
        <f t="shared" si="28"/>
        <v>1398.74</v>
      </c>
      <c r="E568" s="167">
        <f t="shared" si="28"/>
        <v>1314.7950000000001</v>
      </c>
      <c r="F568" s="167">
        <f t="shared" si="28"/>
        <v>1200.98</v>
      </c>
      <c r="G568" s="167">
        <f t="shared" si="28"/>
        <v>943.48</v>
      </c>
    </row>
    <row r="569" spans="1:7" hidden="1" x14ac:dyDescent="0.15">
      <c r="A569" s="16">
        <v>23</v>
      </c>
      <c r="B569" s="19"/>
      <c r="C569" s="167">
        <f t="shared" si="28"/>
        <v>1449.21</v>
      </c>
      <c r="D569" s="167">
        <f t="shared" si="28"/>
        <v>1419.3400000000001</v>
      </c>
      <c r="E569" s="167">
        <f t="shared" si="28"/>
        <v>1337.97</v>
      </c>
      <c r="F569" s="167">
        <f t="shared" si="28"/>
        <v>1218.49</v>
      </c>
      <c r="G569" s="167">
        <f t="shared" si="28"/>
        <v>962.53499999999997</v>
      </c>
    </row>
    <row r="570" spans="1:7" hidden="1" x14ac:dyDescent="0.15">
      <c r="A570" s="16">
        <v>24</v>
      </c>
      <c r="B570" s="19"/>
      <c r="C570" s="167">
        <f t="shared" si="28"/>
        <v>1473.415</v>
      </c>
      <c r="D570" s="167">
        <f t="shared" si="28"/>
        <v>1443.03</v>
      </c>
      <c r="E570" s="167">
        <f t="shared" si="28"/>
        <v>1360.63</v>
      </c>
      <c r="F570" s="167">
        <f t="shared" si="28"/>
        <v>1240.1200000000001</v>
      </c>
      <c r="G570" s="167">
        <f t="shared" si="28"/>
        <v>981.59</v>
      </c>
    </row>
    <row r="571" spans="1:7" hidden="1" x14ac:dyDescent="0.15">
      <c r="A571" s="16">
        <v>25</v>
      </c>
      <c r="B571" s="19"/>
      <c r="C571" s="167">
        <f t="shared" si="28"/>
        <v>1495.56</v>
      </c>
      <c r="D571" s="167">
        <f t="shared" si="28"/>
        <v>1465.69</v>
      </c>
      <c r="E571" s="167">
        <f t="shared" si="28"/>
        <v>1378.655</v>
      </c>
      <c r="F571" s="167">
        <f t="shared" si="28"/>
        <v>1261.75</v>
      </c>
      <c r="G571" s="167">
        <f t="shared" si="28"/>
        <v>1004.765</v>
      </c>
    </row>
    <row r="572" spans="1:7" hidden="1" x14ac:dyDescent="0.15">
      <c r="A572" s="16">
        <v>26</v>
      </c>
      <c r="B572" s="19"/>
      <c r="C572" s="167">
        <f t="shared" si="28"/>
        <v>1519.7650000000001</v>
      </c>
      <c r="D572" s="167">
        <f t="shared" si="28"/>
        <v>1489.895</v>
      </c>
      <c r="E572" s="167">
        <f t="shared" si="28"/>
        <v>1403.375</v>
      </c>
      <c r="F572" s="167">
        <f t="shared" si="28"/>
        <v>1279.26</v>
      </c>
      <c r="G572" s="167">
        <f t="shared" si="28"/>
        <v>1021.76</v>
      </c>
    </row>
    <row r="573" spans="1:7" hidden="1" x14ac:dyDescent="0.15">
      <c r="A573" s="16">
        <v>27</v>
      </c>
      <c r="B573" s="19"/>
      <c r="C573" s="167">
        <f t="shared" si="28"/>
        <v>1541.395</v>
      </c>
      <c r="D573" s="167">
        <f t="shared" si="28"/>
        <v>1511.5250000000001</v>
      </c>
      <c r="E573" s="167">
        <f t="shared" si="28"/>
        <v>1422.43</v>
      </c>
      <c r="F573" s="167">
        <f t="shared" si="28"/>
        <v>1299.8600000000001</v>
      </c>
      <c r="G573" s="167">
        <f t="shared" si="28"/>
        <v>1041.845</v>
      </c>
    </row>
    <row r="574" spans="1:7" hidden="1" x14ac:dyDescent="0.15">
      <c r="A574" s="16">
        <v>28</v>
      </c>
      <c r="B574" s="19"/>
      <c r="C574" s="167">
        <f t="shared" si="28"/>
        <v>1570.2350000000001</v>
      </c>
      <c r="D574" s="167">
        <f t="shared" si="28"/>
        <v>1539.8500000000001</v>
      </c>
      <c r="E574" s="167">
        <f t="shared" si="28"/>
        <v>1450.7550000000001</v>
      </c>
      <c r="F574" s="167">
        <f t="shared" si="28"/>
        <v>1323.0350000000001</v>
      </c>
      <c r="G574" s="167">
        <f t="shared" si="28"/>
        <v>1067.08</v>
      </c>
    </row>
    <row r="575" spans="1:7" hidden="1" x14ac:dyDescent="0.15">
      <c r="A575" s="16">
        <v>29</v>
      </c>
      <c r="B575" s="19"/>
      <c r="C575" s="167">
        <f t="shared" si="28"/>
        <v>1598.56</v>
      </c>
      <c r="D575" s="167">
        <f t="shared" si="28"/>
        <v>1566.63</v>
      </c>
      <c r="E575" s="167">
        <f t="shared" si="28"/>
        <v>1476.5050000000001</v>
      </c>
      <c r="F575" s="167">
        <f t="shared" si="28"/>
        <v>1345.18</v>
      </c>
      <c r="G575" s="167">
        <f t="shared" si="28"/>
        <v>1094.375</v>
      </c>
    </row>
    <row r="576" spans="1:7" hidden="1" x14ac:dyDescent="0.15">
      <c r="A576" s="16">
        <v>30</v>
      </c>
      <c r="B576" s="19"/>
      <c r="C576" s="167">
        <f t="shared" si="28"/>
        <v>1627.4</v>
      </c>
      <c r="D576" s="167">
        <f t="shared" si="28"/>
        <v>1593.41</v>
      </c>
      <c r="E576" s="167">
        <f t="shared" si="28"/>
        <v>1501.74</v>
      </c>
      <c r="F576" s="167">
        <f t="shared" si="28"/>
        <v>1370.415</v>
      </c>
      <c r="G576" s="167">
        <f t="shared" si="28"/>
        <v>1118.0650000000001</v>
      </c>
    </row>
    <row r="577" spans="1:7" hidden="1" x14ac:dyDescent="0.15">
      <c r="A577" s="16">
        <v>31</v>
      </c>
      <c r="B577" s="19"/>
      <c r="C577" s="167">
        <f t="shared" si="28"/>
        <v>1653.15</v>
      </c>
      <c r="D577" s="167">
        <f t="shared" si="28"/>
        <v>1619.675</v>
      </c>
      <c r="E577" s="167">
        <f t="shared" si="28"/>
        <v>1525.43</v>
      </c>
      <c r="F577" s="167">
        <f t="shared" si="28"/>
        <v>1392.56</v>
      </c>
      <c r="G577" s="167">
        <f t="shared" si="28"/>
        <v>1142.7850000000001</v>
      </c>
    </row>
    <row r="578" spans="1:7" hidden="1" x14ac:dyDescent="0.15">
      <c r="A578" s="16">
        <v>32</v>
      </c>
      <c r="B578" s="19"/>
      <c r="C578" s="167">
        <f t="shared" si="28"/>
        <v>1682.5050000000001</v>
      </c>
      <c r="D578" s="167">
        <f t="shared" si="28"/>
        <v>1646.97</v>
      </c>
      <c r="E578" s="167">
        <f t="shared" si="28"/>
        <v>1553.7550000000001</v>
      </c>
      <c r="F578" s="167">
        <f t="shared" si="28"/>
        <v>1416.25</v>
      </c>
      <c r="G578" s="167">
        <f t="shared" si="28"/>
        <v>1165.96</v>
      </c>
    </row>
    <row r="579" spans="1:7" hidden="1" x14ac:dyDescent="0.15">
      <c r="A579" s="16">
        <v>33</v>
      </c>
      <c r="B579" s="19"/>
      <c r="C579" s="167">
        <f t="shared" si="28"/>
        <v>1727.31</v>
      </c>
      <c r="D579" s="167">
        <f t="shared" si="28"/>
        <v>1692.29</v>
      </c>
      <c r="E579" s="167">
        <f t="shared" si="28"/>
        <v>1595.47</v>
      </c>
      <c r="F579" s="167">
        <f t="shared" si="28"/>
        <v>1452.8150000000001</v>
      </c>
      <c r="G579" s="167">
        <f t="shared" si="28"/>
        <v>1202.5250000000001</v>
      </c>
    </row>
    <row r="580" spans="1:7" hidden="1" x14ac:dyDescent="0.15">
      <c r="A580" s="16">
        <v>34</v>
      </c>
      <c r="B580" s="19"/>
      <c r="C580" s="167">
        <f t="shared" si="28"/>
        <v>1773.145</v>
      </c>
      <c r="D580" s="167">
        <f t="shared" si="28"/>
        <v>1738.125</v>
      </c>
      <c r="E580" s="167">
        <f t="shared" si="28"/>
        <v>1637.1849999999999</v>
      </c>
      <c r="F580" s="167">
        <f t="shared" si="28"/>
        <v>1492.9850000000001</v>
      </c>
      <c r="G580" s="167">
        <f t="shared" si="28"/>
        <v>1237.5450000000001</v>
      </c>
    </row>
    <row r="581" spans="1:7" hidden="1" x14ac:dyDescent="0.15">
      <c r="A581" s="16">
        <v>35</v>
      </c>
      <c r="B581" s="19"/>
      <c r="C581" s="167">
        <f t="shared" ref="C581:G596" si="29">+C164*$M$3</f>
        <v>1818.98</v>
      </c>
      <c r="D581" s="167">
        <f t="shared" si="29"/>
        <v>1782.93</v>
      </c>
      <c r="E581" s="167">
        <f t="shared" si="29"/>
        <v>1681.4750000000001</v>
      </c>
      <c r="F581" s="167">
        <f t="shared" si="29"/>
        <v>1532.125</v>
      </c>
      <c r="G581" s="167">
        <f t="shared" si="29"/>
        <v>1272.5650000000001</v>
      </c>
    </row>
    <row r="582" spans="1:7" hidden="1" x14ac:dyDescent="0.15">
      <c r="A582" s="16">
        <v>36</v>
      </c>
      <c r="B582" s="19"/>
      <c r="C582" s="167">
        <f t="shared" si="29"/>
        <v>1864.3</v>
      </c>
      <c r="D582" s="167">
        <f t="shared" si="29"/>
        <v>1828.25</v>
      </c>
      <c r="E582" s="167">
        <f t="shared" si="29"/>
        <v>1723.19</v>
      </c>
      <c r="F582" s="167">
        <f t="shared" si="29"/>
        <v>1570.2350000000001</v>
      </c>
      <c r="G582" s="167">
        <f t="shared" si="29"/>
        <v>1310.675</v>
      </c>
    </row>
    <row r="583" spans="1:7" hidden="1" x14ac:dyDescent="0.15">
      <c r="A583" s="16">
        <v>37</v>
      </c>
      <c r="B583" s="19"/>
      <c r="C583" s="167">
        <f t="shared" si="29"/>
        <v>1909.6200000000001</v>
      </c>
      <c r="D583" s="167">
        <f t="shared" si="29"/>
        <v>1873.57</v>
      </c>
      <c r="E583" s="167">
        <f t="shared" si="29"/>
        <v>1765.42</v>
      </c>
      <c r="F583" s="167">
        <f t="shared" si="29"/>
        <v>1610.92</v>
      </c>
      <c r="G583" s="167">
        <f t="shared" si="29"/>
        <v>1344.15</v>
      </c>
    </row>
    <row r="584" spans="1:7" hidden="1" x14ac:dyDescent="0.15">
      <c r="A584" s="16">
        <v>38</v>
      </c>
      <c r="B584" s="19"/>
      <c r="C584" s="167">
        <f t="shared" si="29"/>
        <v>1957.5150000000001</v>
      </c>
      <c r="D584" s="167">
        <f t="shared" si="29"/>
        <v>1919.405</v>
      </c>
      <c r="E584" s="167">
        <f t="shared" si="29"/>
        <v>1810.2250000000001</v>
      </c>
      <c r="F584" s="167">
        <f t="shared" si="29"/>
        <v>1649.03</v>
      </c>
      <c r="G584" s="167">
        <f t="shared" si="29"/>
        <v>1383.29</v>
      </c>
    </row>
    <row r="585" spans="1:7" hidden="1" x14ac:dyDescent="0.15">
      <c r="A585" s="16">
        <v>39</v>
      </c>
      <c r="B585" s="19"/>
      <c r="C585" s="167">
        <f t="shared" si="29"/>
        <v>2005.41</v>
      </c>
      <c r="D585" s="167">
        <f t="shared" si="29"/>
        <v>1963.6950000000002</v>
      </c>
      <c r="E585" s="167">
        <f t="shared" si="29"/>
        <v>1851.425</v>
      </c>
      <c r="F585" s="167">
        <f t="shared" si="29"/>
        <v>1690.23</v>
      </c>
      <c r="G585" s="167">
        <f t="shared" si="29"/>
        <v>1419.855</v>
      </c>
    </row>
    <row r="586" spans="1:7" hidden="1" x14ac:dyDescent="0.15">
      <c r="A586" s="16">
        <v>40</v>
      </c>
      <c r="B586" s="19"/>
      <c r="C586" s="167">
        <f t="shared" si="29"/>
        <v>2052.79</v>
      </c>
      <c r="D586" s="167">
        <f t="shared" si="29"/>
        <v>2011.075</v>
      </c>
      <c r="E586" s="167">
        <f t="shared" si="29"/>
        <v>1895.2</v>
      </c>
      <c r="F586" s="167">
        <f t="shared" si="29"/>
        <v>1727.31</v>
      </c>
      <c r="G586" s="167">
        <f t="shared" si="29"/>
        <v>1459.51</v>
      </c>
    </row>
    <row r="587" spans="1:7" hidden="1" x14ac:dyDescent="0.15">
      <c r="A587" s="16">
        <v>41</v>
      </c>
      <c r="B587" s="19"/>
      <c r="C587" s="167">
        <f t="shared" si="29"/>
        <v>2100.6849999999999</v>
      </c>
      <c r="D587" s="167">
        <f t="shared" si="29"/>
        <v>2058.4549999999999</v>
      </c>
      <c r="E587" s="167">
        <f t="shared" si="29"/>
        <v>1938.9750000000001</v>
      </c>
      <c r="F587" s="167">
        <f t="shared" si="29"/>
        <v>1766.9650000000001</v>
      </c>
      <c r="G587" s="167">
        <f t="shared" si="29"/>
        <v>1496.075</v>
      </c>
    </row>
    <row r="588" spans="1:7" hidden="1" x14ac:dyDescent="0.15">
      <c r="A588" s="16">
        <v>42</v>
      </c>
      <c r="B588" s="19"/>
      <c r="C588" s="167">
        <f t="shared" si="29"/>
        <v>2146.52</v>
      </c>
      <c r="D588" s="167">
        <f t="shared" si="29"/>
        <v>2103.2600000000002</v>
      </c>
      <c r="E588" s="167">
        <f t="shared" si="29"/>
        <v>1982.2350000000001</v>
      </c>
      <c r="F588" s="167">
        <f t="shared" si="29"/>
        <v>1805.5900000000001</v>
      </c>
      <c r="G588" s="167">
        <f t="shared" si="29"/>
        <v>1537.79</v>
      </c>
    </row>
    <row r="589" spans="1:7" hidden="1" x14ac:dyDescent="0.15">
      <c r="A589" s="16">
        <v>43</v>
      </c>
      <c r="B589" s="19"/>
      <c r="C589" s="167">
        <f t="shared" si="29"/>
        <v>2230.98</v>
      </c>
      <c r="D589" s="167">
        <f t="shared" si="29"/>
        <v>2186.69</v>
      </c>
      <c r="E589" s="167">
        <f t="shared" si="29"/>
        <v>2060</v>
      </c>
      <c r="F589" s="167">
        <f t="shared" si="29"/>
        <v>1879.75</v>
      </c>
      <c r="G589" s="167">
        <f t="shared" si="29"/>
        <v>1601.135</v>
      </c>
    </row>
    <row r="590" spans="1:7" hidden="1" x14ac:dyDescent="0.15">
      <c r="A590" s="16">
        <v>44</v>
      </c>
      <c r="B590" s="19"/>
      <c r="C590" s="167">
        <f t="shared" si="29"/>
        <v>2317.5</v>
      </c>
      <c r="D590" s="167">
        <f t="shared" si="29"/>
        <v>2270.6350000000002</v>
      </c>
      <c r="E590" s="167">
        <f t="shared" si="29"/>
        <v>2138.7950000000001</v>
      </c>
      <c r="F590" s="167">
        <f t="shared" si="29"/>
        <v>1951.8500000000001</v>
      </c>
      <c r="G590" s="167">
        <f t="shared" si="29"/>
        <v>1671.69</v>
      </c>
    </row>
    <row r="591" spans="1:7" hidden="1" x14ac:dyDescent="0.15">
      <c r="A591" s="16">
        <v>45</v>
      </c>
      <c r="B591" s="19"/>
      <c r="C591" s="167">
        <f t="shared" si="29"/>
        <v>2404.5349999999999</v>
      </c>
      <c r="D591" s="167">
        <f t="shared" si="29"/>
        <v>2352.52</v>
      </c>
      <c r="E591" s="167">
        <f t="shared" si="29"/>
        <v>2217.59</v>
      </c>
      <c r="F591" s="167">
        <f t="shared" si="29"/>
        <v>2022.92</v>
      </c>
      <c r="G591" s="167">
        <f t="shared" si="29"/>
        <v>1738.64</v>
      </c>
    </row>
    <row r="592" spans="1:7" hidden="1" x14ac:dyDescent="0.15">
      <c r="A592" s="16">
        <v>46</v>
      </c>
      <c r="B592" s="19"/>
      <c r="C592" s="167">
        <f t="shared" si="29"/>
        <v>2485.39</v>
      </c>
      <c r="D592" s="167">
        <f t="shared" si="29"/>
        <v>2438.5250000000001</v>
      </c>
      <c r="E592" s="167">
        <f t="shared" si="29"/>
        <v>2296.9</v>
      </c>
      <c r="F592" s="167">
        <f t="shared" si="29"/>
        <v>2095.5349999999999</v>
      </c>
      <c r="G592" s="167">
        <f t="shared" si="29"/>
        <v>1803.53</v>
      </c>
    </row>
    <row r="593" spans="1:7" hidden="1" x14ac:dyDescent="0.15">
      <c r="A593" s="16">
        <v>47</v>
      </c>
      <c r="B593" s="19"/>
      <c r="C593" s="167">
        <f t="shared" si="29"/>
        <v>2572.94</v>
      </c>
      <c r="D593" s="167">
        <f t="shared" si="29"/>
        <v>2520.41</v>
      </c>
      <c r="E593" s="167">
        <f t="shared" si="29"/>
        <v>2376.7249999999999</v>
      </c>
      <c r="F593" s="167">
        <f t="shared" si="29"/>
        <v>2167.12</v>
      </c>
      <c r="G593" s="167">
        <f t="shared" si="29"/>
        <v>1873.57</v>
      </c>
    </row>
    <row r="594" spans="1:7" hidden="1" x14ac:dyDescent="0.15">
      <c r="A594" s="16">
        <v>48</v>
      </c>
      <c r="B594" s="19"/>
      <c r="C594" s="167">
        <f t="shared" si="29"/>
        <v>2663.58</v>
      </c>
      <c r="D594" s="167">
        <f t="shared" si="29"/>
        <v>2608.4749999999999</v>
      </c>
      <c r="E594" s="167">
        <f t="shared" si="29"/>
        <v>2459.125</v>
      </c>
      <c r="F594" s="167">
        <f t="shared" si="29"/>
        <v>2243.34</v>
      </c>
      <c r="G594" s="167">
        <f t="shared" si="29"/>
        <v>1941.0350000000001</v>
      </c>
    </row>
    <row r="595" spans="1:7" hidden="1" x14ac:dyDescent="0.15">
      <c r="A595" s="16">
        <v>49</v>
      </c>
      <c r="B595" s="19"/>
      <c r="C595" s="167">
        <f t="shared" si="29"/>
        <v>2752.6750000000002</v>
      </c>
      <c r="D595" s="167">
        <f t="shared" si="29"/>
        <v>2698.085</v>
      </c>
      <c r="E595" s="167">
        <f t="shared" si="29"/>
        <v>2542.5550000000003</v>
      </c>
      <c r="F595" s="167">
        <f t="shared" si="29"/>
        <v>2318.0149999999999</v>
      </c>
      <c r="G595" s="167">
        <f t="shared" si="29"/>
        <v>2013.65</v>
      </c>
    </row>
    <row r="596" spans="1:7" hidden="1" x14ac:dyDescent="0.15">
      <c r="A596" s="16">
        <v>50</v>
      </c>
      <c r="B596" s="19"/>
      <c r="C596" s="167">
        <f t="shared" si="29"/>
        <v>2842.2849999999999</v>
      </c>
      <c r="D596" s="167">
        <f t="shared" si="29"/>
        <v>2787.6950000000002</v>
      </c>
      <c r="E596" s="167">
        <f t="shared" si="29"/>
        <v>2626.5</v>
      </c>
      <c r="F596" s="167">
        <f t="shared" si="29"/>
        <v>2394.2350000000001</v>
      </c>
      <c r="G596" s="167">
        <f t="shared" si="29"/>
        <v>2085.2350000000001</v>
      </c>
    </row>
    <row r="597" spans="1:7" hidden="1" x14ac:dyDescent="0.15">
      <c r="A597" s="16">
        <v>51</v>
      </c>
      <c r="B597" s="19"/>
      <c r="C597" s="167">
        <f t="shared" ref="C597:G612" si="30">+C180*$M$3</f>
        <v>2931.895</v>
      </c>
      <c r="D597" s="167">
        <f t="shared" si="30"/>
        <v>2876.2750000000001</v>
      </c>
      <c r="E597" s="167">
        <f t="shared" si="30"/>
        <v>2708.9</v>
      </c>
      <c r="F597" s="167">
        <f t="shared" si="30"/>
        <v>2470.9700000000003</v>
      </c>
      <c r="G597" s="167">
        <f t="shared" si="30"/>
        <v>2155.79</v>
      </c>
    </row>
    <row r="598" spans="1:7" hidden="1" x14ac:dyDescent="0.15">
      <c r="A598" s="16">
        <v>52</v>
      </c>
      <c r="B598" s="19"/>
      <c r="C598" s="167">
        <f t="shared" si="30"/>
        <v>3023.05</v>
      </c>
      <c r="D598" s="167">
        <f t="shared" si="30"/>
        <v>2961.25</v>
      </c>
      <c r="E598" s="167">
        <f t="shared" si="30"/>
        <v>2792.8450000000003</v>
      </c>
      <c r="F598" s="167">
        <f t="shared" si="30"/>
        <v>2547.19</v>
      </c>
      <c r="G598" s="167">
        <f t="shared" si="30"/>
        <v>2226.3450000000003</v>
      </c>
    </row>
    <row r="599" spans="1:7" hidden="1" x14ac:dyDescent="0.15">
      <c r="A599" s="16">
        <v>53</v>
      </c>
      <c r="B599" s="19"/>
      <c r="C599" s="167">
        <f t="shared" si="30"/>
        <v>3129.14</v>
      </c>
      <c r="D599" s="167">
        <f t="shared" si="30"/>
        <v>3068.8850000000002</v>
      </c>
      <c r="E599" s="167">
        <f t="shared" si="30"/>
        <v>2891.7249999999999</v>
      </c>
      <c r="F599" s="167">
        <f t="shared" si="30"/>
        <v>2636.2849999999999</v>
      </c>
      <c r="G599" s="167">
        <f t="shared" si="30"/>
        <v>2314.41</v>
      </c>
    </row>
    <row r="600" spans="1:7" hidden="1" x14ac:dyDescent="0.15">
      <c r="A600" s="16">
        <v>54</v>
      </c>
      <c r="B600" s="19"/>
      <c r="C600" s="167">
        <f t="shared" si="30"/>
        <v>3236.7750000000001</v>
      </c>
      <c r="D600" s="167">
        <f t="shared" si="30"/>
        <v>3173.9450000000002</v>
      </c>
      <c r="E600" s="167">
        <f t="shared" si="30"/>
        <v>2990.605</v>
      </c>
      <c r="F600" s="167">
        <f t="shared" si="30"/>
        <v>2727.9549999999999</v>
      </c>
      <c r="G600" s="167">
        <f t="shared" si="30"/>
        <v>2398.355</v>
      </c>
    </row>
    <row r="601" spans="1:7" hidden="1" x14ac:dyDescent="0.15">
      <c r="A601" s="16">
        <v>55</v>
      </c>
      <c r="B601" s="19"/>
      <c r="C601" s="167">
        <f t="shared" si="30"/>
        <v>3342.35</v>
      </c>
      <c r="D601" s="167">
        <f t="shared" si="30"/>
        <v>3278.4900000000002</v>
      </c>
      <c r="E601" s="167">
        <f t="shared" si="30"/>
        <v>3090.5149999999999</v>
      </c>
      <c r="F601" s="167">
        <f t="shared" si="30"/>
        <v>2817.5650000000001</v>
      </c>
      <c r="G601" s="167">
        <f t="shared" si="30"/>
        <v>2484.36</v>
      </c>
    </row>
    <row r="602" spans="1:7" hidden="1" x14ac:dyDescent="0.15">
      <c r="A602" s="16">
        <v>56</v>
      </c>
      <c r="B602" s="19"/>
      <c r="C602" s="167">
        <f t="shared" si="30"/>
        <v>3451.0149999999999</v>
      </c>
      <c r="D602" s="167">
        <f t="shared" si="30"/>
        <v>3382.52</v>
      </c>
      <c r="E602" s="167">
        <f t="shared" si="30"/>
        <v>3188.88</v>
      </c>
      <c r="F602" s="167">
        <f t="shared" si="30"/>
        <v>2908.7200000000003</v>
      </c>
      <c r="G602" s="167">
        <f t="shared" si="30"/>
        <v>2571.395</v>
      </c>
    </row>
    <row r="603" spans="1:7" hidden="1" x14ac:dyDescent="0.15">
      <c r="A603" s="16">
        <v>57</v>
      </c>
      <c r="B603" s="19"/>
      <c r="C603" s="167">
        <f t="shared" si="30"/>
        <v>3557.62</v>
      </c>
      <c r="D603" s="167">
        <f t="shared" si="30"/>
        <v>3487.58</v>
      </c>
      <c r="E603" s="167">
        <f t="shared" si="30"/>
        <v>3284.67</v>
      </c>
      <c r="F603" s="167">
        <f t="shared" si="30"/>
        <v>2994.7249999999999</v>
      </c>
      <c r="G603" s="167">
        <f t="shared" si="30"/>
        <v>2657.4</v>
      </c>
    </row>
    <row r="604" spans="1:7" hidden="1" x14ac:dyDescent="0.15">
      <c r="A604" s="16">
        <v>58</v>
      </c>
      <c r="B604" s="19"/>
      <c r="C604" s="167">
        <f t="shared" si="30"/>
        <v>3680.19</v>
      </c>
      <c r="D604" s="167">
        <f t="shared" si="30"/>
        <v>3609.12</v>
      </c>
      <c r="E604" s="167">
        <f t="shared" si="30"/>
        <v>3388.1849999999999</v>
      </c>
      <c r="F604" s="167">
        <f t="shared" si="30"/>
        <v>3099.7849999999999</v>
      </c>
      <c r="G604" s="167">
        <f t="shared" si="30"/>
        <v>2769.67</v>
      </c>
    </row>
    <row r="605" spans="1:7" hidden="1" x14ac:dyDescent="0.15">
      <c r="A605" s="16">
        <v>59</v>
      </c>
      <c r="B605" s="19"/>
      <c r="C605" s="167">
        <f t="shared" si="30"/>
        <v>3801.73</v>
      </c>
      <c r="D605" s="167">
        <f t="shared" si="30"/>
        <v>3727.0550000000003</v>
      </c>
      <c r="E605" s="167">
        <f t="shared" si="30"/>
        <v>3492.73</v>
      </c>
      <c r="F605" s="167">
        <f t="shared" si="30"/>
        <v>3203.3</v>
      </c>
      <c r="G605" s="167">
        <f t="shared" si="30"/>
        <v>2882.4549999999999</v>
      </c>
    </row>
    <row r="606" spans="1:7" hidden="1" x14ac:dyDescent="0.15">
      <c r="A606" s="16">
        <v>60</v>
      </c>
      <c r="B606" s="19"/>
      <c r="C606" s="167">
        <f t="shared" si="30"/>
        <v>3927.3900000000003</v>
      </c>
      <c r="D606" s="167">
        <f t="shared" si="30"/>
        <v>3845.5050000000001</v>
      </c>
      <c r="E606" s="167">
        <f t="shared" si="30"/>
        <v>3595.73</v>
      </c>
      <c r="F606" s="167">
        <f t="shared" si="30"/>
        <v>3307.8450000000003</v>
      </c>
      <c r="G606" s="167">
        <f t="shared" si="30"/>
        <v>2994.7249999999999</v>
      </c>
    </row>
    <row r="607" spans="1:7" hidden="1" x14ac:dyDescent="0.15">
      <c r="A607" s="16">
        <v>61</v>
      </c>
      <c r="B607" s="19"/>
      <c r="C607" s="167">
        <f t="shared" si="30"/>
        <v>4075.71</v>
      </c>
      <c r="D607" s="167">
        <f t="shared" si="30"/>
        <v>3993.8250000000003</v>
      </c>
      <c r="E607" s="167">
        <f t="shared" si="30"/>
        <v>3751.7750000000001</v>
      </c>
      <c r="F607" s="167">
        <f t="shared" si="30"/>
        <v>3431.96</v>
      </c>
      <c r="G607" s="167">
        <f t="shared" si="30"/>
        <v>3106.9949999999999</v>
      </c>
    </row>
    <row r="608" spans="1:7" hidden="1" x14ac:dyDescent="0.15">
      <c r="A608" s="16">
        <v>62</v>
      </c>
      <c r="B608" s="19"/>
      <c r="C608" s="167">
        <f t="shared" si="30"/>
        <v>4258.0200000000004</v>
      </c>
      <c r="D608" s="167">
        <f t="shared" si="30"/>
        <v>4175.62</v>
      </c>
      <c r="E608" s="167">
        <f t="shared" si="30"/>
        <v>3934.6</v>
      </c>
      <c r="F608" s="167">
        <f t="shared" si="30"/>
        <v>3588.0050000000001</v>
      </c>
      <c r="G608" s="167">
        <f t="shared" si="30"/>
        <v>3248.105</v>
      </c>
    </row>
    <row r="609" spans="1:7" hidden="1" x14ac:dyDescent="0.15">
      <c r="A609" s="16">
        <v>63</v>
      </c>
      <c r="B609" s="19"/>
      <c r="C609" s="167">
        <f t="shared" si="30"/>
        <v>4478.9549999999999</v>
      </c>
      <c r="D609" s="167">
        <f t="shared" si="30"/>
        <v>4388.3150000000005</v>
      </c>
      <c r="E609" s="167">
        <f t="shared" si="30"/>
        <v>4135.9650000000001</v>
      </c>
      <c r="F609" s="167">
        <f t="shared" si="30"/>
        <v>3769.8</v>
      </c>
      <c r="G609" s="167">
        <f t="shared" si="30"/>
        <v>3414.4500000000003</v>
      </c>
    </row>
    <row r="610" spans="1:7" hidden="1" x14ac:dyDescent="0.15">
      <c r="A610" s="16">
        <v>64</v>
      </c>
      <c r="B610" s="19"/>
      <c r="C610" s="167">
        <f t="shared" si="30"/>
        <v>4738</v>
      </c>
      <c r="D610" s="167">
        <f t="shared" si="30"/>
        <v>4641.18</v>
      </c>
      <c r="E610" s="167">
        <f t="shared" si="30"/>
        <v>4375.9549999999999</v>
      </c>
      <c r="F610" s="167">
        <f t="shared" si="30"/>
        <v>3989.19</v>
      </c>
      <c r="G610" s="167">
        <f t="shared" si="30"/>
        <v>3610.665</v>
      </c>
    </row>
    <row r="611" spans="1:7" hidden="1" x14ac:dyDescent="0.15">
      <c r="A611" s="16">
        <v>65</v>
      </c>
      <c r="B611" s="19"/>
      <c r="C611" s="167">
        <f t="shared" si="30"/>
        <v>5046.4850000000006</v>
      </c>
      <c r="D611" s="167">
        <f t="shared" si="30"/>
        <v>4943.4850000000006</v>
      </c>
      <c r="E611" s="167">
        <f t="shared" si="30"/>
        <v>4662.2950000000001</v>
      </c>
      <c r="F611" s="167">
        <f t="shared" si="30"/>
        <v>4250.2950000000001</v>
      </c>
      <c r="G611" s="167">
        <f t="shared" si="30"/>
        <v>3878.4650000000001</v>
      </c>
    </row>
    <row r="612" spans="1:7" hidden="1" x14ac:dyDescent="0.15">
      <c r="A612" s="16">
        <v>66</v>
      </c>
      <c r="B612" s="19"/>
      <c r="C612" s="167">
        <f t="shared" si="30"/>
        <v>5409.0450000000001</v>
      </c>
      <c r="D612" s="167">
        <f t="shared" si="30"/>
        <v>5300.8950000000004</v>
      </c>
      <c r="E612" s="167">
        <f t="shared" si="30"/>
        <v>4996.0150000000003</v>
      </c>
      <c r="F612" s="167">
        <f t="shared" si="30"/>
        <v>4556.72</v>
      </c>
      <c r="G612" s="167">
        <f t="shared" si="30"/>
        <v>4190.5550000000003</v>
      </c>
    </row>
    <row r="613" spans="1:7" hidden="1" x14ac:dyDescent="0.15">
      <c r="A613" s="16">
        <v>67</v>
      </c>
      <c r="B613" s="19"/>
      <c r="C613" s="167">
        <f t="shared" ref="C613:G628" si="31">+C196*$M$3</f>
        <v>5840.1</v>
      </c>
      <c r="D613" s="167">
        <f t="shared" si="31"/>
        <v>5726.2849999999999</v>
      </c>
      <c r="E613" s="167">
        <f t="shared" si="31"/>
        <v>5395.6549999999997</v>
      </c>
      <c r="F613" s="167">
        <f t="shared" si="31"/>
        <v>4920.3100000000004</v>
      </c>
      <c r="G613" s="167">
        <f t="shared" si="31"/>
        <v>4526.8500000000004</v>
      </c>
    </row>
    <row r="614" spans="1:7" hidden="1" x14ac:dyDescent="0.15">
      <c r="A614" s="16">
        <v>68</v>
      </c>
      <c r="B614" s="19"/>
      <c r="C614" s="167">
        <f t="shared" si="31"/>
        <v>6337.59</v>
      </c>
      <c r="D614" s="167">
        <f t="shared" si="31"/>
        <v>6208.84</v>
      </c>
      <c r="E614" s="167">
        <f t="shared" si="31"/>
        <v>5851.9449999999997</v>
      </c>
      <c r="F614" s="167">
        <f t="shared" si="31"/>
        <v>5335.4000000000005</v>
      </c>
      <c r="G614" s="167">
        <f t="shared" si="31"/>
        <v>4909.4949999999999</v>
      </c>
    </row>
    <row r="615" spans="1:7" hidden="1" x14ac:dyDescent="0.15">
      <c r="A615" s="16">
        <v>69</v>
      </c>
      <c r="B615" s="19"/>
      <c r="C615" s="167">
        <f t="shared" si="31"/>
        <v>6915.9350000000004</v>
      </c>
      <c r="D615" s="167">
        <f t="shared" si="31"/>
        <v>6778.9450000000006</v>
      </c>
      <c r="E615" s="167">
        <f t="shared" si="31"/>
        <v>6387.03</v>
      </c>
      <c r="F615" s="167">
        <f t="shared" si="31"/>
        <v>5823.1050000000005</v>
      </c>
      <c r="G615" s="167">
        <f t="shared" si="31"/>
        <v>5363.21</v>
      </c>
    </row>
    <row r="616" spans="1:7" hidden="1" x14ac:dyDescent="0.15">
      <c r="A616" s="16">
        <v>70</v>
      </c>
      <c r="B616" s="19"/>
      <c r="C616" s="167">
        <f t="shared" si="31"/>
        <v>7586.9800000000005</v>
      </c>
      <c r="D616" s="167">
        <f t="shared" si="31"/>
        <v>7432.4800000000005</v>
      </c>
      <c r="E616" s="167">
        <f t="shared" si="31"/>
        <v>6947.35</v>
      </c>
      <c r="F616" s="167">
        <f t="shared" si="31"/>
        <v>6387.5450000000001</v>
      </c>
      <c r="G616" s="167">
        <f t="shared" si="31"/>
        <v>5965.76</v>
      </c>
    </row>
    <row r="617" spans="1:7" hidden="1" x14ac:dyDescent="0.15">
      <c r="A617" s="16">
        <v>71</v>
      </c>
      <c r="B617" s="19"/>
      <c r="C617" s="167">
        <f t="shared" si="31"/>
        <v>8351.755000000001</v>
      </c>
      <c r="D617" s="167">
        <f t="shared" si="31"/>
        <v>8185.41</v>
      </c>
      <c r="E617" s="167">
        <f t="shared" si="31"/>
        <v>7714.7</v>
      </c>
      <c r="F617" s="167">
        <f t="shared" si="31"/>
        <v>7033.3550000000005</v>
      </c>
      <c r="G617" s="167">
        <f t="shared" si="31"/>
        <v>6568.8249999999998</v>
      </c>
    </row>
    <row r="618" spans="1:7" hidden="1" x14ac:dyDescent="0.15">
      <c r="A618" s="16">
        <v>72</v>
      </c>
      <c r="B618" s="19"/>
      <c r="C618" s="167">
        <f t="shared" si="31"/>
        <v>9242.19</v>
      </c>
      <c r="D618" s="167">
        <f t="shared" si="31"/>
        <v>9055.2450000000008</v>
      </c>
      <c r="E618" s="167">
        <f t="shared" si="31"/>
        <v>8536.125</v>
      </c>
      <c r="F618" s="167">
        <f t="shared" si="31"/>
        <v>7783.1950000000006</v>
      </c>
      <c r="G618" s="167">
        <f t="shared" si="31"/>
        <v>7271.8</v>
      </c>
    </row>
    <row r="619" spans="1:7" hidden="1" x14ac:dyDescent="0.15">
      <c r="A619" s="16">
        <v>73</v>
      </c>
      <c r="B619" s="19"/>
      <c r="C619" s="167">
        <f t="shared" si="31"/>
        <v>10264.465</v>
      </c>
      <c r="D619" s="167">
        <f t="shared" si="31"/>
        <v>10056.92</v>
      </c>
      <c r="E619" s="167">
        <f t="shared" si="31"/>
        <v>9480.6350000000002</v>
      </c>
      <c r="F619" s="167">
        <f t="shared" si="31"/>
        <v>8643.76</v>
      </c>
      <c r="G619" s="167">
        <f t="shared" si="31"/>
        <v>8071.5950000000003</v>
      </c>
    </row>
    <row r="620" spans="1:7" hidden="1" x14ac:dyDescent="0.15">
      <c r="A620" s="16">
        <v>74</v>
      </c>
      <c r="B620" s="19"/>
      <c r="C620" s="167">
        <f t="shared" si="31"/>
        <v>11444.845000000001</v>
      </c>
      <c r="D620" s="167">
        <f t="shared" si="31"/>
        <v>11215.155000000001</v>
      </c>
      <c r="E620" s="167">
        <f t="shared" si="31"/>
        <v>10567.800000000001</v>
      </c>
      <c r="F620" s="167">
        <f t="shared" si="31"/>
        <v>9635.1350000000002</v>
      </c>
      <c r="G620" s="167">
        <f t="shared" si="31"/>
        <v>9001.17</v>
      </c>
    </row>
    <row r="621" spans="1:7" hidden="1" x14ac:dyDescent="0.15">
      <c r="A621" s="16">
        <v>75</v>
      </c>
      <c r="B621" s="19"/>
      <c r="C621" s="167">
        <f t="shared" si="31"/>
        <v>12795.175000000001</v>
      </c>
      <c r="D621" s="167">
        <f t="shared" si="31"/>
        <v>12537.16</v>
      </c>
      <c r="E621" s="167">
        <f t="shared" si="31"/>
        <v>11768.264999999999</v>
      </c>
      <c r="F621" s="167">
        <f t="shared" si="31"/>
        <v>10772.77</v>
      </c>
      <c r="G621" s="167">
        <f t="shared" si="31"/>
        <v>10126.445</v>
      </c>
    </row>
    <row r="622" spans="1:7" hidden="1" x14ac:dyDescent="0.15">
      <c r="A622" s="16">
        <v>76</v>
      </c>
      <c r="B622" s="19"/>
      <c r="C622" s="167">
        <f t="shared" si="31"/>
        <v>14349.960000000001</v>
      </c>
      <c r="D622" s="167">
        <f t="shared" si="31"/>
        <v>14056.925000000001</v>
      </c>
      <c r="E622" s="167">
        <f t="shared" si="31"/>
        <v>13240.65</v>
      </c>
      <c r="F622" s="167">
        <f t="shared" si="31"/>
        <v>12080.87</v>
      </c>
      <c r="G622" s="167">
        <f t="shared" si="31"/>
        <v>11356.264999999999</v>
      </c>
    </row>
    <row r="623" spans="1:7" hidden="1" x14ac:dyDescent="0.15">
      <c r="A623" s="16">
        <v>77</v>
      </c>
      <c r="B623" s="19"/>
      <c r="C623" s="167">
        <f t="shared" si="31"/>
        <v>16113.835000000001</v>
      </c>
      <c r="D623" s="167">
        <f t="shared" si="31"/>
        <v>15788.87</v>
      </c>
      <c r="E623" s="167">
        <f t="shared" si="31"/>
        <v>14878.865</v>
      </c>
      <c r="F623" s="167">
        <f t="shared" si="31"/>
        <v>13568.705</v>
      </c>
      <c r="G623" s="167">
        <f t="shared" si="31"/>
        <v>12752.945</v>
      </c>
    </row>
    <row r="624" spans="1:7" hidden="1" x14ac:dyDescent="0.15">
      <c r="A624" s="16">
        <v>78</v>
      </c>
      <c r="B624" s="19"/>
      <c r="C624" s="167">
        <f t="shared" si="31"/>
        <v>18106.885000000002</v>
      </c>
      <c r="D624" s="167">
        <f t="shared" si="31"/>
        <v>17740.72</v>
      </c>
      <c r="E624" s="167">
        <f t="shared" si="31"/>
        <v>16721.02</v>
      </c>
      <c r="F624" s="167">
        <f t="shared" si="31"/>
        <v>15245.03</v>
      </c>
      <c r="G624" s="167">
        <f t="shared" si="31"/>
        <v>14327.815000000001</v>
      </c>
    </row>
    <row r="625" spans="1:7" hidden="1" x14ac:dyDescent="0.15">
      <c r="A625" s="16">
        <v>79</v>
      </c>
      <c r="B625" s="19"/>
      <c r="C625" s="167">
        <f t="shared" si="31"/>
        <v>20343.53</v>
      </c>
      <c r="D625" s="167">
        <f t="shared" si="31"/>
        <v>19934.62</v>
      </c>
      <c r="E625" s="167">
        <f t="shared" si="31"/>
        <v>18786.170000000002</v>
      </c>
      <c r="F625" s="167">
        <f t="shared" si="31"/>
        <v>17128.385000000002</v>
      </c>
      <c r="G625" s="167">
        <f t="shared" si="31"/>
        <v>16097.87</v>
      </c>
    </row>
    <row r="626" spans="1:7" hidden="1" x14ac:dyDescent="0.15">
      <c r="A626" s="16">
        <v>80</v>
      </c>
      <c r="B626" s="19" t="s">
        <v>3</v>
      </c>
      <c r="C626" s="167">
        <f t="shared" si="31"/>
        <v>23021.014999999999</v>
      </c>
      <c r="D626" s="167">
        <f t="shared" si="31"/>
        <v>22555.97</v>
      </c>
      <c r="E626" s="167">
        <f t="shared" si="31"/>
        <v>21258.685000000001</v>
      </c>
      <c r="F626" s="167">
        <f t="shared" si="31"/>
        <v>19383.055</v>
      </c>
      <c r="G626" s="167">
        <f t="shared" si="31"/>
        <v>18215.55</v>
      </c>
    </row>
    <row r="627" spans="1:7" hidden="1" x14ac:dyDescent="0.15">
      <c r="A627" s="16">
        <v>1</v>
      </c>
      <c r="B627" s="19" t="s">
        <v>4</v>
      </c>
      <c r="C627" s="167">
        <f t="shared" si="31"/>
        <v>683.40499999999997</v>
      </c>
      <c r="D627" s="167">
        <f t="shared" si="31"/>
        <v>667.95500000000004</v>
      </c>
      <c r="E627" s="167">
        <f t="shared" si="31"/>
        <v>628.81500000000005</v>
      </c>
      <c r="F627" s="167">
        <f t="shared" si="31"/>
        <v>575.77</v>
      </c>
      <c r="G627" s="167">
        <f t="shared" si="31"/>
        <v>338.87</v>
      </c>
    </row>
    <row r="628" spans="1:7" hidden="1" x14ac:dyDescent="0.15">
      <c r="A628" s="16">
        <v>2</v>
      </c>
      <c r="B628" s="19" t="s">
        <v>1</v>
      </c>
      <c r="C628" s="167">
        <f t="shared" si="31"/>
        <v>1147.9349999999999</v>
      </c>
      <c r="D628" s="167">
        <f t="shared" si="31"/>
        <v>1124.76</v>
      </c>
      <c r="E628" s="167">
        <f t="shared" si="31"/>
        <v>1059.355</v>
      </c>
      <c r="F628" s="167">
        <f t="shared" si="31"/>
        <v>966.65499999999997</v>
      </c>
      <c r="G628" s="167">
        <f t="shared" si="31"/>
        <v>504.7</v>
      </c>
    </row>
    <row r="629" spans="1:7" ht="14" hidden="1" thickBot="1" x14ac:dyDescent="0.2">
      <c r="A629" s="20">
        <v>3</v>
      </c>
      <c r="B629" s="21" t="s">
        <v>5</v>
      </c>
      <c r="C629" s="167">
        <f t="shared" ref="C629:G629" si="32">+C212*$M$3</f>
        <v>1683.5350000000001</v>
      </c>
      <c r="D629" s="167">
        <f t="shared" si="32"/>
        <v>1648.5150000000001</v>
      </c>
      <c r="E629" s="167">
        <f t="shared" si="32"/>
        <v>1553.7550000000001</v>
      </c>
      <c r="F629" s="167">
        <f t="shared" si="32"/>
        <v>1418.31</v>
      </c>
      <c r="G629" s="167">
        <f t="shared" si="32"/>
        <v>722.03</v>
      </c>
    </row>
    <row r="630" spans="1:7" ht="14" hidden="1" thickBot="1" x14ac:dyDescent="0.2">
      <c r="A630" s="15"/>
      <c r="B630" s="15"/>
      <c r="C630" s="15"/>
      <c r="D630" s="15"/>
      <c r="E630" s="15"/>
      <c r="F630" s="15"/>
      <c r="G630" s="15"/>
    </row>
    <row r="631" spans="1:7" ht="18" hidden="1" x14ac:dyDescent="0.2">
      <c r="A631" s="449" t="s">
        <v>69</v>
      </c>
      <c r="B631" s="450"/>
      <c r="C631" s="450"/>
      <c r="D631" s="450"/>
      <c r="E631" s="450"/>
      <c r="F631" s="450"/>
      <c r="G631" s="451"/>
    </row>
    <row r="632" spans="1:7" ht="18" hidden="1" x14ac:dyDescent="0.2">
      <c r="A632" s="452" t="s">
        <v>67</v>
      </c>
      <c r="B632" s="453"/>
      <c r="C632" s="453"/>
      <c r="D632" s="453"/>
      <c r="E632" s="453"/>
      <c r="F632" s="453"/>
      <c r="G632" s="454"/>
    </row>
    <row r="633" spans="1:7" hidden="1" x14ac:dyDescent="0.15">
      <c r="A633" s="446" t="s">
        <v>0</v>
      </c>
      <c r="B633" s="447"/>
      <c r="C633" s="447"/>
      <c r="D633" s="447"/>
      <c r="E633" s="447"/>
      <c r="F633" s="447"/>
      <c r="G633" s="448"/>
    </row>
    <row r="634" spans="1:7" hidden="1" x14ac:dyDescent="0.15">
      <c r="A634" s="16" t="s">
        <v>2</v>
      </c>
      <c r="B634" s="17" t="s">
        <v>2</v>
      </c>
      <c r="C634" s="249" t="s">
        <v>47</v>
      </c>
      <c r="D634" s="249" t="s">
        <v>48</v>
      </c>
      <c r="E634" s="249" t="s">
        <v>49</v>
      </c>
      <c r="F634" s="249" t="s">
        <v>50</v>
      </c>
      <c r="G634" s="250" t="s">
        <v>51</v>
      </c>
    </row>
    <row r="635" spans="1:7" hidden="1" x14ac:dyDescent="0.15">
      <c r="A635" s="16">
        <v>18</v>
      </c>
      <c r="B635" s="19"/>
      <c r="C635" s="167">
        <f>+C289*$M$3</f>
        <v>1057.81</v>
      </c>
      <c r="D635" s="167">
        <f t="shared" ref="D635:G635" si="33">+D289*$M$3</f>
        <v>1036.18</v>
      </c>
      <c r="E635" s="167">
        <f t="shared" si="33"/>
        <v>976.95500000000004</v>
      </c>
      <c r="F635" s="167">
        <f t="shared" si="33"/>
        <v>891.46500000000003</v>
      </c>
      <c r="G635" s="167">
        <f t="shared" si="33"/>
        <v>688.04</v>
      </c>
    </row>
    <row r="636" spans="1:7" hidden="1" x14ac:dyDescent="0.15">
      <c r="A636" s="16">
        <v>19</v>
      </c>
      <c r="B636" s="19"/>
      <c r="C636" s="167">
        <f t="shared" ref="C636:G651" si="34">+C290*$M$3</f>
        <v>1074.8050000000001</v>
      </c>
      <c r="D636" s="167">
        <f t="shared" si="34"/>
        <v>1053.69</v>
      </c>
      <c r="E636" s="167">
        <f t="shared" si="34"/>
        <v>991.375</v>
      </c>
      <c r="F636" s="167">
        <f t="shared" si="34"/>
        <v>904.85500000000002</v>
      </c>
      <c r="G636" s="167">
        <f t="shared" si="34"/>
        <v>702.97500000000002</v>
      </c>
    </row>
    <row r="637" spans="1:7" hidden="1" x14ac:dyDescent="0.15">
      <c r="A637" s="16">
        <v>20</v>
      </c>
      <c r="B637" s="19"/>
      <c r="C637" s="167">
        <f t="shared" si="34"/>
        <v>1094.375</v>
      </c>
      <c r="D637" s="167">
        <f t="shared" si="34"/>
        <v>1070.6849999999999</v>
      </c>
      <c r="E637" s="167">
        <f t="shared" si="34"/>
        <v>1009.4</v>
      </c>
      <c r="F637" s="167">
        <f t="shared" si="34"/>
        <v>918.76</v>
      </c>
      <c r="G637" s="167">
        <f t="shared" si="34"/>
        <v>717.91</v>
      </c>
    </row>
    <row r="638" spans="1:7" hidden="1" x14ac:dyDescent="0.15">
      <c r="A638" s="16">
        <v>21</v>
      </c>
      <c r="B638" s="19"/>
      <c r="C638" s="167">
        <f t="shared" si="34"/>
        <v>1112.4000000000001</v>
      </c>
      <c r="D638" s="167">
        <f t="shared" si="34"/>
        <v>1087.68</v>
      </c>
      <c r="E638" s="167">
        <f t="shared" si="34"/>
        <v>1028.97</v>
      </c>
      <c r="F638" s="167">
        <f t="shared" si="34"/>
        <v>935.755</v>
      </c>
      <c r="G638" s="167">
        <f t="shared" si="34"/>
        <v>734.90499999999997</v>
      </c>
    </row>
    <row r="639" spans="1:7" hidden="1" x14ac:dyDescent="0.15">
      <c r="A639" s="16">
        <v>22</v>
      </c>
      <c r="B639" s="19"/>
      <c r="C639" s="167">
        <f t="shared" si="34"/>
        <v>1129.9100000000001</v>
      </c>
      <c r="D639" s="167">
        <f t="shared" si="34"/>
        <v>1107.25</v>
      </c>
      <c r="E639" s="167">
        <f t="shared" si="34"/>
        <v>1043.905</v>
      </c>
      <c r="F639" s="167">
        <f t="shared" si="34"/>
        <v>951.20500000000004</v>
      </c>
      <c r="G639" s="167">
        <f t="shared" si="34"/>
        <v>749.32500000000005</v>
      </c>
    </row>
    <row r="640" spans="1:7" hidden="1" x14ac:dyDescent="0.15">
      <c r="A640" s="16">
        <v>23</v>
      </c>
      <c r="B640" s="19"/>
      <c r="C640" s="167">
        <f t="shared" si="34"/>
        <v>1148.9649999999999</v>
      </c>
      <c r="D640" s="167">
        <f t="shared" si="34"/>
        <v>1126.82</v>
      </c>
      <c r="E640" s="167">
        <f t="shared" si="34"/>
        <v>1059.8700000000001</v>
      </c>
      <c r="F640" s="167">
        <f t="shared" si="34"/>
        <v>967.68500000000006</v>
      </c>
      <c r="G640" s="167">
        <f t="shared" si="34"/>
        <v>765.29</v>
      </c>
    </row>
    <row r="641" spans="1:7" hidden="1" x14ac:dyDescent="0.15">
      <c r="A641" s="16">
        <v>24</v>
      </c>
      <c r="B641" s="19"/>
      <c r="C641" s="167">
        <f t="shared" si="34"/>
        <v>1166.99</v>
      </c>
      <c r="D641" s="167">
        <f t="shared" si="34"/>
        <v>1145.3600000000001</v>
      </c>
      <c r="E641" s="167">
        <f t="shared" si="34"/>
        <v>1078.925</v>
      </c>
      <c r="F641" s="167">
        <f t="shared" si="34"/>
        <v>984.68000000000006</v>
      </c>
      <c r="G641" s="167">
        <f t="shared" si="34"/>
        <v>781.255</v>
      </c>
    </row>
    <row r="642" spans="1:7" hidden="1" x14ac:dyDescent="0.15">
      <c r="A642" s="16">
        <v>25</v>
      </c>
      <c r="B642" s="19"/>
      <c r="C642" s="167">
        <f t="shared" si="34"/>
        <v>1187.075</v>
      </c>
      <c r="D642" s="167">
        <f t="shared" si="34"/>
        <v>1162.8700000000001</v>
      </c>
      <c r="E642" s="167">
        <f t="shared" si="34"/>
        <v>1096.4349999999999</v>
      </c>
      <c r="F642" s="167">
        <f t="shared" si="34"/>
        <v>999.1</v>
      </c>
      <c r="G642" s="167">
        <f t="shared" si="34"/>
        <v>794.64499999999998</v>
      </c>
    </row>
    <row r="643" spans="1:7" hidden="1" x14ac:dyDescent="0.15">
      <c r="A643" s="16">
        <v>26</v>
      </c>
      <c r="B643" s="19"/>
      <c r="C643" s="167">
        <f t="shared" si="34"/>
        <v>1204.07</v>
      </c>
      <c r="D643" s="167">
        <f t="shared" si="34"/>
        <v>1181.925</v>
      </c>
      <c r="E643" s="167">
        <f t="shared" si="34"/>
        <v>1113.43</v>
      </c>
      <c r="F643" s="167">
        <f t="shared" si="34"/>
        <v>1015.58</v>
      </c>
      <c r="G643" s="167">
        <f t="shared" si="34"/>
        <v>811.125</v>
      </c>
    </row>
    <row r="644" spans="1:7" hidden="1" x14ac:dyDescent="0.15">
      <c r="A644" s="16">
        <v>27</v>
      </c>
      <c r="B644" s="19"/>
      <c r="C644" s="167">
        <f t="shared" si="34"/>
        <v>1225.1849999999999</v>
      </c>
      <c r="D644" s="167">
        <f t="shared" si="34"/>
        <v>1200.4649999999999</v>
      </c>
      <c r="E644" s="167">
        <f t="shared" si="34"/>
        <v>1129.9100000000001</v>
      </c>
      <c r="F644" s="167">
        <f t="shared" si="34"/>
        <v>1031.03</v>
      </c>
      <c r="G644" s="167">
        <f t="shared" si="34"/>
        <v>828.12</v>
      </c>
    </row>
    <row r="645" spans="1:7" hidden="1" x14ac:dyDescent="0.15">
      <c r="A645" s="16">
        <v>28</v>
      </c>
      <c r="B645" s="19"/>
      <c r="C645" s="167">
        <f t="shared" si="34"/>
        <v>1246.3</v>
      </c>
      <c r="D645" s="167">
        <f t="shared" si="34"/>
        <v>1220.0350000000001</v>
      </c>
      <c r="E645" s="167">
        <f t="shared" si="34"/>
        <v>1149.48</v>
      </c>
      <c r="F645" s="167">
        <f t="shared" si="34"/>
        <v>1049.57</v>
      </c>
      <c r="G645" s="167">
        <f t="shared" si="34"/>
        <v>847.69</v>
      </c>
    </row>
    <row r="646" spans="1:7" hidden="1" x14ac:dyDescent="0.15">
      <c r="A646" s="16">
        <v>29</v>
      </c>
      <c r="B646" s="19"/>
      <c r="C646" s="167">
        <f t="shared" si="34"/>
        <v>1269.4750000000001</v>
      </c>
      <c r="D646" s="167">
        <f t="shared" si="34"/>
        <v>1243.21</v>
      </c>
      <c r="E646" s="167">
        <f t="shared" si="34"/>
        <v>1172.1400000000001</v>
      </c>
      <c r="F646" s="167">
        <f t="shared" si="34"/>
        <v>1068.625</v>
      </c>
      <c r="G646" s="167">
        <f t="shared" si="34"/>
        <v>866.745</v>
      </c>
    </row>
    <row r="647" spans="1:7" hidden="1" x14ac:dyDescent="0.15">
      <c r="A647" s="16">
        <v>30</v>
      </c>
      <c r="B647" s="19"/>
      <c r="C647" s="167">
        <f t="shared" si="34"/>
        <v>1290.5900000000001</v>
      </c>
      <c r="D647" s="167">
        <f t="shared" si="34"/>
        <v>1263.2950000000001</v>
      </c>
      <c r="E647" s="167">
        <f t="shared" si="34"/>
        <v>1192.74</v>
      </c>
      <c r="F647" s="167">
        <f t="shared" si="34"/>
        <v>1085.6200000000001</v>
      </c>
      <c r="G647" s="167">
        <f t="shared" si="34"/>
        <v>887.34500000000003</v>
      </c>
    </row>
    <row r="648" spans="1:7" hidden="1" x14ac:dyDescent="0.15">
      <c r="A648" s="16">
        <v>31</v>
      </c>
      <c r="B648" s="19"/>
      <c r="C648" s="167">
        <f t="shared" si="34"/>
        <v>1312.7350000000001</v>
      </c>
      <c r="D648" s="167">
        <f t="shared" si="34"/>
        <v>1284.925</v>
      </c>
      <c r="E648" s="167">
        <f t="shared" si="34"/>
        <v>1213.3399999999999</v>
      </c>
      <c r="F648" s="167">
        <f t="shared" si="34"/>
        <v>1105.19</v>
      </c>
      <c r="G648" s="167">
        <f t="shared" si="34"/>
        <v>904.85500000000002</v>
      </c>
    </row>
    <row r="649" spans="1:7" hidden="1" x14ac:dyDescent="0.15">
      <c r="A649" s="16">
        <v>32</v>
      </c>
      <c r="B649" s="19"/>
      <c r="C649" s="167">
        <f t="shared" si="34"/>
        <v>1332.82</v>
      </c>
      <c r="D649" s="167">
        <f t="shared" si="34"/>
        <v>1309.1300000000001</v>
      </c>
      <c r="E649" s="167">
        <f t="shared" si="34"/>
        <v>1232.395</v>
      </c>
      <c r="F649" s="167">
        <f t="shared" si="34"/>
        <v>1124.76</v>
      </c>
      <c r="G649" s="167">
        <f t="shared" si="34"/>
        <v>927.51499999999999</v>
      </c>
    </row>
    <row r="650" spans="1:7" hidden="1" x14ac:dyDescent="0.15">
      <c r="A650" s="16">
        <v>33</v>
      </c>
      <c r="B650" s="19"/>
      <c r="C650" s="167">
        <f t="shared" si="34"/>
        <v>1370.415</v>
      </c>
      <c r="D650" s="167">
        <f t="shared" si="34"/>
        <v>1343.635</v>
      </c>
      <c r="E650" s="167">
        <f t="shared" si="34"/>
        <v>1267.415</v>
      </c>
      <c r="F650" s="167">
        <f t="shared" si="34"/>
        <v>1155.145</v>
      </c>
      <c r="G650" s="167">
        <f t="shared" si="34"/>
        <v>953.26499999999999</v>
      </c>
    </row>
    <row r="651" spans="1:7" hidden="1" x14ac:dyDescent="0.15">
      <c r="A651" s="16">
        <v>34</v>
      </c>
      <c r="B651" s="19"/>
      <c r="C651" s="167">
        <f t="shared" si="34"/>
        <v>1408.5250000000001</v>
      </c>
      <c r="D651" s="167">
        <f t="shared" si="34"/>
        <v>1381.23</v>
      </c>
      <c r="E651" s="167">
        <f t="shared" si="34"/>
        <v>1300.375</v>
      </c>
      <c r="F651" s="167">
        <f t="shared" si="34"/>
        <v>1186.0450000000001</v>
      </c>
      <c r="G651" s="167">
        <f t="shared" si="34"/>
        <v>981.59</v>
      </c>
    </row>
    <row r="652" spans="1:7" hidden="1" x14ac:dyDescent="0.15">
      <c r="A652" s="16">
        <v>35</v>
      </c>
      <c r="B652" s="19"/>
      <c r="C652" s="167">
        <f t="shared" ref="C652:G667" si="35">+C306*$M$3</f>
        <v>1443.03</v>
      </c>
      <c r="D652" s="167">
        <f t="shared" si="35"/>
        <v>1414.19</v>
      </c>
      <c r="E652" s="167">
        <f t="shared" si="35"/>
        <v>1332.82</v>
      </c>
      <c r="F652" s="167">
        <f t="shared" si="35"/>
        <v>1216.43</v>
      </c>
      <c r="G652" s="167">
        <f t="shared" si="35"/>
        <v>1009.4</v>
      </c>
    </row>
    <row r="653" spans="1:7" hidden="1" x14ac:dyDescent="0.15">
      <c r="A653" s="16">
        <v>36</v>
      </c>
      <c r="B653" s="19"/>
      <c r="C653" s="167">
        <f t="shared" si="35"/>
        <v>1480.625</v>
      </c>
      <c r="D653" s="167">
        <f t="shared" si="35"/>
        <v>1450.7550000000001</v>
      </c>
      <c r="E653" s="167">
        <f t="shared" si="35"/>
        <v>1368.355</v>
      </c>
      <c r="F653" s="167">
        <f t="shared" si="35"/>
        <v>1246.3</v>
      </c>
      <c r="G653" s="167">
        <f t="shared" si="35"/>
        <v>1038.7550000000001</v>
      </c>
    </row>
    <row r="654" spans="1:7" hidden="1" x14ac:dyDescent="0.15">
      <c r="A654" s="16">
        <v>37</v>
      </c>
      <c r="B654" s="19"/>
      <c r="C654" s="167">
        <f t="shared" si="35"/>
        <v>1517.19</v>
      </c>
      <c r="D654" s="167">
        <f t="shared" si="35"/>
        <v>1486.8050000000001</v>
      </c>
      <c r="E654" s="167">
        <f t="shared" si="35"/>
        <v>1400.2850000000001</v>
      </c>
      <c r="F654" s="167">
        <f t="shared" si="35"/>
        <v>1275.655</v>
      </c>
      <c r="G654" s="167">
        <f t="shared" si="35"/>
        <v>1067.595</v>
      </c>
    </row>
    <row r="655" spans="1:7" hidden="1" x14ac:dyDescent="0.15">
      <c r="A655" s="16">
        <v>38</v>
      </c>
      <c r="B655" s="19"/>
      <c r="C655" s="167">
        <f t="shared" si="35"/>
        <v>1553.7550000000001</v>
      </c>
      <c r="D655" s="167">
        <f t="shared" si="35"/>
        <v>1524.4</v>
      </c>
      <c r="E655" s="167">
        <f t="shared" si="35"/>
        <v>1435.82</v>
      </c>
      <c r="F655" s="167">
        <f t="shared" si="35"/>
        <v>1310.675</v>
      </c>
      <c r="G655" s="167">
        <f t="shared" si="35"/>
        <v>1096.4349999999999</v>
      </c>
    </row>
    <row r="656" spans="1:7" hidden="1" x14ac:dyDescent="0.15">
      <c r="A656" s="16">
        <v>39</v>
      </c>
      <c r="B656" s="19"/>
      <c r="C656" s="167">
        <f t="shared" si="35"/>
        <v>1591.865</v>
      </c>
      <c r="D656" s="167">
        <f t="shared" si="35"/>
        <v>1559.42</v>
      </c>
      <c r="E656" s="167">
        <f t="shared" si="35"/>
        <v>1469.2950000000001</v>
      </c>
      <c r="F656" s="167">
        <f t="shared" si="35"/>
        <v>1340.5450000000001</v>
      </c>
      <c r="G656" s="167">
        <f t="shared" si="35"/>
        <v>1127.8500000000001</v>
      </c>
    </row>
    <row r="657" spans="1:7" hidden="1" x14ac:dyDescent="0.15">
      <c r="A657" s="16">
        <v>40</v>
      </c>
      <c r="B657" s="19"/>
      <c r="C657" s="167">
        <f t="shared" si="35"/>
        <v>1629.46</v>
      </c>
      <c r="D657" s="167">
        <f t="shared" si="35"/>
        <v>1595.47</v>
      </c>
      <c r="E657" s="167">
        <f t="shared" si="35"/>
        <v>1503.2850000000001</v>
      </c>
      <c r="F657" s="167">
        <f t="shared" si="35"/>
        <v>1370.93</v>
      </c>
      <c r="G657" s="167">
        <f t="shared" si="35"/>
        <v>1158.75</v>
      </c>
    </row>
    <row r="658" spans="1:7" hidden="1" x14ac:dyDescent="0.15">
      <c r="A658" s="16">
        <v>41</v>
      </c>
      <c r="B658" s="19"/>
      <c r="C658" s="167">
        <f t="shared" si="35"/>
        <v>1666.0250000000001</v>
      </c>
      <c r="D658" s="167">
        <f t="shared" si="35"/>
        <v>1632.0350000000001</v>
      </c>
      <c r="E658" s="167">
        <f t="shared" si="35"/>
        <v>1537.79</v>
      </c>
      <c r="F658" s="167">
        <f t="shared" si="35"/>
        <v>1400.8</v>
      </c>
      <c r="G658" s="167">
        <f t="shared" si="35"/>
        <v>1187.075</v>
      </c>
    </row>
    <row r="659" spans="1:7" hidden="1" x14ac:dyDescent="0.15">
      <c r="A659" s="16">
        <v>42</v>
      </c>
      <c r="B659" s="19"/>
      <c r="C659" s="167">
        <f t="shared" si="35"/>
        <v>1703.6200000000001</v>
      </c>
      <c r="D659" s="167">
        <f t="shared" si="35"/>
        <v>1668.085</v>
      </c>
      <c r="E659" s="167">
        <f t="shared" si="35"/>
        <v>1573.8400000000001</v>
      </c>
      <c r="F659" s="167">
        <f t="shared" si="35"/>
        <v>1434.79</v>
      </c>
      <c r="G659" s="167">
        <f t="shared" si="35"/>
        <v>1217.46</v>
      </c>
    </row>
    <row r="660" spans="1:7" hidden="1" x14ac:dyDescent="0.15">
      <c r="A660" s="16">
        <v>43</v>
      </c>
      <c r="B660" s="19"/>
      <c r="C660" s="167">
        <f t="shared" si="35"/>
        <v>1770.57</v>
      </c>
      <c r="D660" s="167">
        <f t="shared" si="35"/>
        <v>1735.0350000000001</v>
      </c>
      <c r="E660" s="167">
        <f t="shared" si="35"/>
        <v>1633.5800000000002</v>
      </c>
      <c r="F660" s="167">
        <f t="shared" si="35"/>
        <v>1490.925</v>
      </c>
      <c r="G660" s="167">
        <f t="shared" si="35"/>
        <v>1272.5650000000001</v>
      </c>
    </row>
    <row r="661" spans="1:7" hidden="1" x14ac:dyDescent="0.15">
      <c r="A661" s="16">
        <v>44</v>
      </c>
      <c r="B661" s="19"/>
      <c r="C661" s="167">
        <f t="shared" si="35"/>
        <v>1839.0650000000001</v>
      </c>
      <c r="D661" s="167">
        <f t="shared" si="35"/>
        <v>1803.0150000000001</v>
      </c>
      <c r="E661" s="167">
        <f t="shared" si="35"/>
        <v>1697.9550000000002</v>
      </c>
      <c r="F661" s="167">
        <f t="shared" si="35"/>
        <v>1549.1200000000001</v>
      </c>
      <c r="G661" s="167">
        <f t="shared" si="35"/>
        <v>1325.095</v>
      </c>
    </row>
    <row r="662" spans="1:7" hidden="1" x14ac:dyDescent="0.15">
      <c r="A662" s="16">
        <v>45</v>
      </c>
      <c r="B662" s="19"/>
      <c r="C662" s="167">
        <f t="shared" si="35"/>
        <v>1907.56</v>
      </c>
      <c r="D662" s="167">
        <f t="shared" si="35"/>
        <v>1865.845</v>
      </c>
      <c r="E662" s="167">
        <f t="shared" si="35"/>
        <v>1761.8150000000001</v>
      </c>
      <c r="F662" s="167">
        <f t="shared" si="35"/>
        <v>1606.2850000000001</v>
      </c>
      <c r="G662" s="167">
        <f t="shared" si="35"/>
        <v>1381.23</v>
      </c>
    </row>
    <row r="663" spans="1:7" hidden="1" x14ac:dyDescent="0.15">
      <c r="A663" s="16">
        <v>46</v>
      </c>
      <c r="B663" s="19"/>
      <c r="C663" s="167">
        <f t="shared" si="35"/>
        <v>1974.51</v>
      </c>
      <c r="D663" s="167">
        <f t="shared" si="35"/>
        <v>1933.31</v>
      </c>
      <c r="E663" s="167">
        <f t="shared" si="35"/>
        <v>1822.585</v>
      </c>
      <c r="F663" s="167">
        <f t="shared" si="35"/>
        <v>1663.9650000000001</v>
      </c>
      <c r="G663" s="167">
        <f t="shared" si="35"/>
        <v>1432.73</v>
      </c>
    </row>
    <row r="664" spans="1:7" hidden="1" x14ac:dyDescent="0.15">
      <c r="A664" s="16">
        <v>47</v>
      </c>
      <c r="B664" s="19"/>
      <c r="C664" s="167">
        <f t="shared" si="35"/>
        <v>2041.9750000000001</v>
      </c>
      <c r="D664" s="167">
        <f t="shared" si="35"/>
        <v>1999.7450000000001</v>
      </c>
      <c r="E664" s="167">
        <f t="shared" si="35"/>
        <v>1886.4449999999999</v>
      </c>
      <c r="F664" s="167">
        <f t="shared" si="35"/>
        <v>1719.07</v>
      </c>
      <c r="G664" s="167">
        <f t="shared" si="35"/>
        <v>1486.8050000000001</v>
      </c>
    </row>
    <row r="665" spans="1:7" hidden="1" x14ac:dyDescent="0.15">
      <c r="A665" s="16">
        <v>48</v>
      </c>
      <c r="B665" s="19"/>
      <c r="C665" s="167">
        <f t="shared" si="35"/>
        <v>2113.56</v>
      </c>
      <c r="D665" s="167">
        <f t="shared" si="35"/>
        <v>2070.3000000000002</v>
      </c>
      <c r="E665" s="167">
        <f t="shared" si="35"/>
        <v>1951.8500000000001</v>
      </c>
      <c r="F665" s="167">
        <f t="shared" si="35"/>
        <v>1780.8700000000001</v>
      </c>
      <c r="G665" s="167">
        <f t="shared" si="35"/>
        <v>1541.91</v>
      </c>
    </row>
    <row r="666" spans="1:7" hidden="1" x14ac:dyDescent="0.15">
      <c r="A666" s="16">
        <v>49</v>
      </c>
      <c r="B666" s="19"/>
      <c r="C666" s="167">
        <f t="shared" si="35"/>
        <v>2185.145</v>
      </c>
      <c r="D666" s="167">
        <f t="shared" si="35"/>
        <v>2142.4</v>
      </c>
      <c r="E666" s="167">
        <f t="shared" si="35"/>
        <v>2016.74</v>
      </c>
      <c r="F666" s="167">
        <f t="shared" si="35"/>
        <v>1841.125</v>
      </c>
      <c r="G666" s="167">
        <f t="shared" si="35"/>
        <v>1598.56</v>
      </c>
    </row>
    <row r="667" spans="1:7" hidden="1" x14ac:dyDescent="0.15">
      <c r="A667" s="16">
        <v>50</v>
      </c>
      <c r="B667" s="19"/>
      <c r="C667" s="167">
        <f t="shared" si="35"/>
        <v>2255.7000000000003</v>
      </c>
      <c r="D667" s="167">
        <f t="shared" si="35"/>
        <v>2211.41</v>
      </c>
      <c r="E667" s="167">
        <f t="shared" si="35"/>
        <v>2084.2049999999999</v>
      </c>
      <c r="F667" s="167">
        <f t="shared" si="35"/>
        <v>1900.865</v>
      </c>
      <c r="G667" s="167">
        <f t="shared" si="35"/>
        <v>1654.18</v>
      </c>
    </row>
    <row r="668" spans="1:7" hidden="1" x14ac:dyDescent="0.15">
      <c r="A668" s="16">
        <v>51</v>
      </c>
      <c r="B668" s="19"/>
      <c r="C668" s="167">
        <f t="shared" ref="C668:G683" si="36">+C322*$M$3</f>
        <v>2327.2849999999999</v>
      </c>
      <c r="D668" s="167">
        <f t="shared" si="36"/>
        <v>2281.4500000000003</v>
      </c>
      <c r="E668" s="167">
        <f t="shared" si="36"/>
        <v>2149.61</v>
      </c>
      <c r="F668" s="167">
        <f t="shared" si="36"/>
        <v>1961.1200000000001</v>
      </c>
      <c r="G668" s="167">
        <f t="shared" si="36"/>
        <v>1709.2850000000001</v>
      </c>
    </row>
    <row r="669" spans="1:7" hidden="1" x14ac:dyDescent="0.15">
      <c r="A669" s="16">
        <v>52</v>
      </c>
      <c r="B669" s="19"/>
      <c r="C669" s="167">
        <f t="shared" si="36"/>
        <v>2398.87</v>
      </c>
      <c r="D669" s="167">
        <f t="shared" si="36"/>
        <v>2350.46</v>
      </c>
      <c r="E669" s="167">
        <f t="shared" si="36"/>
        <v>2216.56</v>
      </c>
      <c r="F669" s="167">
        <f t="shared" si="36"/>
        <v>2021.89</v>
      </c>
      <c r="G669" s="167">
        <f t="shared" si="36"/>
        <v>1766.45</v>
      </c>
    </row>
    <row r="670" spans="1:7" hidden="1" x14ac:dyDescent="0.15">
      <c r="A670" s="16">
        <v>53</v>
      </c>
      <c r="B670" s="19"/>
      <c r="C670" s="167">
        <f t="shared" si="36"/>
        <v>2484.36</v>
      </c>
      <c r="D670" s="167">
        <f t="shared" si="36"/>
        <v>2433.89</v>
      </c>
      <c r="E670" s="167">
        <f t="shared" si="36"/>
        <v>2293.2950000000001</v>
      </c>
      <c r="F670" s="167">
        <f t="shared" si="36"/>
        <v>2091.415</v>
      </c>
      <c r="G670" s="167">
        <f t="shared" si="36"/>
        <v>1833.915</v>
      </c>
    </row>
    <row r="671" spans="1:7" hidden="1" x14ac:dyDescent="0.15">
      <c r="A671" s="16">
        <v>54</v>
      </c>
      <c r="B671" s="19"/>
      <c r="C671" s="167">
        <f t="shared" si="36"/>
        <v>2570.3650000000002</v>
      </c>
      <c r="D671" s="167">
        <f t="shared" si="36"/>
        <v>2516.8050000000003</v>
      </c>
      <c r="E671" s="167">
        <f t="shared" si="36"/>
        <v>2372.09</v>
      </c>
      <c r="F671" s="167">
        <f t="shared" si="36"/>
        <v>2163.5149999999999</v>
      </c>
      <c r="G671" s="167">
        <f t="shared" si="36"/>
        <v>1902.925</v>
      </c>
    </row>
    <row r="672" spans="1:7" hidden="1" x14ac:dyDescent="0.15">
      <c r="A672" s="16">
        <v>55</v>
      </c>
      <c r="B672" s="19"/>
      <c r="C672" s="167">
        <f t="shared" si="36"/>
        <v>2654.31</v>
      </c>
      <c r="D672" s="167">
        <f t="shared" si="36"/>
        <v>2600.2350000000001</v>
      </c>
      <c r="E672" s="167">
        <f t="shared" si="36"/>
        <v>2450.8850000000002</v>
      </c>
      <c r="F672" s="167">
        <f t="shared" si="36"/>
        <v>2234.0700000000002</v>
      </c>
      <c r="G672" s="167">
        <f t="shared" si="36"/>
        <v>1972.45</v>
      </c>
    </row>
    <row r="673" spans="1:7" hidden="1" x14ac:dyDescent="0.15">
      <c r="A673" s="16">
        <v>56</v>
      </c>
      <c r="B673" s="19"/>
      <c r="C673" s="167">
        <f t="shared" si="36"/>
        <v>2738.2550000000001</v>
      </c>
      <c r="D673" s="167">
        <f t="shared" si="36"/>
        <v>2684.1800000000003</v>
      </c>
      <c r="E673" s="167">
        <f t="shared" si="36"/>
        <v>2529.165</v>
      </c>
      <c r="F673" s="167">
        <f t="shared" si="36"/>
        <v>2304.625</v>
      </c>
      <c r="G673" s="167">
        <f t="shared" si="36"/>
        <v>2039.4</v>
      </c>
    </row>
    <row r="674" spans="1:7" hidden="1" x14ac:dyDescent="0.15">
      <c r="A674" s="16">
        <v>57</v>
      </c>
      <c r="B674" s="19"/>
      <c r="C674" s="167">
        <f t="shared" si="36"/>
        <v>2823.23</v>
      </c>
      <c r="D674" s="167">
        <f t="shared" si="36"/>
        <v>2766.0650000000001</v>
      </c>
      <c r="E674" s="167">
        <f t="shared" si="36"/>
        <v>2609.5050000000001</v>
      </c>
      <c r="F674" s="167">
        <f t="shared" si="36"/>
        <v>2377.2400000000002</v>
      </c>
      <c r="G674" s="167">
        <f t="shared" si="36"/>
        <v>2108.41</v>
      </c>
    </row>
    <row r="675" spans="1:7" hidden="1" x14ac:dyDescent="0.15">
      <c r="A675" s="16">
        <v>58</v>
      </c>
      <c r="B675" s="19"/>
      <c r="C675" s="167">
        <f t="shared" si="36"/>
        <v>2923.14</v>
      </c>
      <c r="D675" s="167">
        <f t="shared" si="36"/>
        <v>2861.34</v>
      </c>
      <c r="E675" s="167">
        <f t="shared" si="36"/>
        <v>2691.39</v>
      </c>
      <c r="F675" s="167">
        <f t="shared" si="36"/>
        <v>2459.64</v>
      </c>
      <c r="G675" s="167">
        <f t="shared" si="36"/>
        <v>2198.5349999999999</v>
      </c>
    </row>
    <row r="676" spans="1:7" hidden="1" x14ac:dyDescent="0.15">
      <c r="A676" s="16">
        <v>59</v>
      </c>
      <c r="B676" s="19"/>
      <c r="C676" s="167">
        <f t="shared" si="36"/>
        <v>3019.96</v>
      </c>
      <c r="D676" s="167">
        <f t="shared" si="36"/>
        <v>2958.6750000000002</v>
      </c>
      <c r="E676" s="167">
        <f t="shared" si="36"/>
        <v>2773.2750000000001</v>
      </c>
      <c r="F676" s="167">
        <f t="shared" si="36"/>
        <v>2541.5250000000001</v>
      </c>
      <c r="G676" s="167">
        <f t="shared" si="36"/>
        <v>2287.63</v>
      </c>
    </row>
    <row r="677" spans="1:7" hidden="1" x14ac:dyDescent="0.15">
      <c r="A677" s="16">
        <v>60</v>
      </c>
      <c r="B677" s="19"/>
      <c r="C677" s="167">
        <f t="shared" si="36"/>
        <v>3118.3250000000003</v>
      </c>
      <c r="D677" s="167">
        <f t="shared" si="36"/>
        <v>3052.92</v>
      </c>
      <c r="E677" s="167">
        <f t="shared" si="36"/>
        <v>2853.6150000000002</v>
      </c>
      <c r="F677" s="167">
        <f t="shared" si="36"/>
        <v>2624.9549999999999</v>
      </c>
      <c r="G677" s="167">
        <f t="shared" si="36"/>
        <v>2376.7249999999999</v>
      </c>
    </row>
    <row r="678" spans="1:7" hidden="1" x14ac:dyDescent="0.15">
      <c r="A678" s="16">
        <v>61</v>
      </c>
      <c r="B678" s="19"/>
      <c r="C678" s="167">
        <f t="shared" si="36"/>
        <v>3234.7150000000001</v>
      </c>
      <c r="D678" s="167">
        <f t="shared" si="36"/>
        <v>3171.8850000000002</v>
      </c>
      <c r="E678" s="167">
        <f t="shared" si="36"/>
        <v>2977.73</v>
      </c>
      <c r="F678" s="167">
        <f t="shared" si="36"/>
        <v>2724.35</v>
      </c>
      <c r="G678" s="167">
        <f t="shared" si="36"/>
        <v>2465.3050000000003</v>
      </c>
    </row>
    <row r="679" spans="1:7" hidden="1" x14ac:dyDescent="0.15">
      <c r="A679" s="16">
        <v>62</v>
      </c>
      <c r="B679" s="19"/>
      <c r="C679" s="167">
        <f t="shared" si="36"/>
        <v>3380.46</v>
      </c>
      <c r="D679" s="167">
        <f t="shared" si="36"/>
        <v>3311.9650000000001</v>
      </c>
      <c r="E679" s="167">
        <f t="shared" si="36"/>
        <v>3122.4450000000002</v>
      </c>
      <c r="F679" s="167">
        <f t="shared" si="36"/>
        <v>2846.4050000000002</v>
      </c>
      <c r="G679" s="167">
        <f t="shared" si="36"/>
        <v>2576.0300000000002</v>
      </c>
    </row>
    <row r="680" spans="1:7" hidden="1" x14ac:dyDescent="0.15">
      <c r="A680" s="16">
        <v>63</v>
      </c>
      <c r="B680" s="19"/>
      <c r="C680" s="167">
        <f t="shared" si="36"/>
        <v>3555.56</v>
      </c>
      <c r="D680" s="167">
        <f t="shared" si="36"/>
        <v>3483.46</v>
      </c>
      <c r="E680" s="167">
        <f t="shared" si="36"/>
        <v>3284.67</v>
      </c>
      <c r="F680" s="167">
        <f t="shared" si="36"/>
        <v>2993.1800000000003</v>
      </c>
      <c r="G680" s="167">
        <f t="shared" si="36"/>
        <v>2708.9</v>
      </c>
    </row>
    <row r="681" spans="1:7" hidden="1" x14ac:dyDescent="0.15">
      <c r="A681" s="16">
        <v>64</v>
      </c>
      <c r="B681" s="19"/>
      <c r="C681" s="167">
        <f t="shared" si="36"/>
        <v>3759.5</v>
      </c>
      <c r="D681" s="167">
        <f t="shared" si="36"/>
        <v>3683.7950000000001</v>
      </c>
      <c r="E681" s="167">
        <f t="shared" si="36"/>
        <v>3472.13</v>
      </c>
      <c r="F681" s="167">
        <f t="shared" si="36"/>
        <v>3164.6750000000002</v>
      </c>
      <c r="G681" s="167">
        <f t="shared" si="36"/>
        <v>2863.915</v>
      </c>
    </row>
    <row r="682" spans="1:7" hidden="1" x14ac:dyDescent="0.15">
      <c r="A682" s="16">
        <v>65</v>
      </c>
      <c r="B682" s="19"/>
      <c r="C682" s="167">
        <f t="shared" si="36"/>
        <v>4005.1550000000002</v>
      </c>
      <c r="D682" s="167">
        <f t="shared" si="36"/>
        <v>3924.3</v>
      </c>
      <c r="E682" s="167">
        <f t="shared" si="36"/>
        <v>3697.1849999999999</v>
      </c>
      <c r="F682" s="167">
        <f t="shared" si="36"/>
        <v>3372.7350000000001</v>
      </c>
      <c r="G682" s="167">
        <f t="shared" si="36"/>
        <v>3077.64</v>
      </c>
    </row>
    <row r="683" spans="1:7" hidden="1" x14ac:dyDescent="0.15">
      <c r="A683" s="16">
        <v>66</v>
      </c>
      <c r="B683" s="19"/>
      <c r="C683" s="167">
        <f t="shared" si="36"/>
        <v>4293.5550000000003</v>
      </c>
      <c r="D683" s="167">
        <f t="shared" si="36"/>
        <v>4207.55</v>
      </c>
      <c r="E683" s="167">
        <f t="shared" si="36"/>
        <v>3966.0150000000003</v>
      </c>
      <c r="F683" s="167">
        <f t="shared" si="36"/>
        <v>3616.8450000000003</v>
      </c>
      <c r="G683" s="167">
        <f t="shared" si="36"/>
        <v>3325.355</v>
      </c>
    </row>
    <row r="684" spans="1:7" hidden="1" x14ac:dyDescent="0.15">
      <c r="A684" s="16">
        <v>67</v>
      </c>
      <c r="B684" s="19"/>
      <c r="C684" s="167">
        <f t="shared" ref="C684:G699" si="37">+C338*$M$3</f>
        <v>4635</v>
      </c>
      <c r="D684" s="167">
        <f t="shared" si="37"/>
        <v>4541.7849999999999</v>
      </c>
      <c r="E684" s="167">
        <f t="shared" si="37"/>
        <v>4280.68</v>
      </c>
      <c r="F684" s="167">
        <f t="shared" si="37"/>
        <v>3903.1849999999999</v>
      </c>
      <c r="G684" s="167">
        <f t="shared" si="37"/>
        <v>3591.61</v>
      </c>
    </row>
    <row r="685" spans="1:7" hidden="1" x14ac:dyDescent="0.15">
      <c r="A685" s="16">
        <v>68</v>
      </c>
      <c r="B685" s="19"/>
      <c r="C685" s="167">
        <f t="shared" si="37"/>
        <v>5029.49</v>
      </c>
      <c r="D685" s="167">
        <f t="shared" si="37"/>
        <v>4926.49</v>
      </c>
      <c r="E685" s="167">
        <f t="shared" si="37"/>
        <v>4643.24</v>
      </c>
      <c r="F685" s="167">
        <f t="shared" si="37"/>
        <v>4235.875</v>
      </c>
      <c r="G685" s="167">
        <f t="shared" si="37"/>
        <v>3896.4900000000002</v>
      </c>
    </row>
    <row r="686" spans="1:7" hidden="1" x14ac:dyDescent="0.15">
      <c r="A686" s="16">
        <v>69</v>
      </c>
      <c r="B686" s="19"/>
      <c r="C686" s="167">
        <f t="shared" si="37"/>
        <v>5487.3249999999998</v>
      </c>
      <c r="D686" s="167">
        <f t="shared" si="37"/>
        <v>5378.66</v>
      </c>
      <c r="E686" s="167">
        <f t="shared" si="37"/>
        <v>5069.66</v>
      </c>
      <c r="F686" s="167">
        <f t="shared" si="37"/>
        <v>4621.0950000000003</v>
      </c>
      <c r="G686" s="167">
        <f t="shared" si="37"/>
        <v>4253.9000000000005</v>
      </c>
    </row>
    <row r="687" spans="1:7" hidden="1" x14ac:dyDescent="0.15">
      <c r="A687" s="16">
        <v>70</v>
      </c>
      <c r="B687" s="19"/>
      <c r="C687" s="167">
        <f t="shared" si="37"/>
        <v>6018.8050000000003</v>
      </c>
      <c r="D687" s="167">
        <f t="shared" si="37"/>
        <v>5897.78</v>
      </c>
      <c r="E687" s="167">
        <f t="shared" si="37"/>
        <v>5511.53</v>
      </c>
      <c r="F687" s="167">
        <f t="shared" si="37"/>
        <v>5069.66</v>
      </c>
      <c r="G687" s="167">
        <f t="shared" si="37"/>
        <v>4732.8500000000004</v>
      </c>
    </row>
    <row r="688" spans="1:7" hidden="1" x14ac:dyDescent="0.15">
      <c r="A688" s="16">
        <v>71</v>
      </c>
      <c r="B688" s="19"/>
      <c r="C688" s="167">
        <f t="shared" si="37"/>
        <v>6629.5950000000003</v>
      </c>
      <c r="D688" s="167">
        <f t="shared" si="37"/>
        <v>6494.665</v>
      </c>
      <c r="E688" s="167">
        <f t="shared" si="37"/>
        <v>6120.26</v>
      </c>
      <c r="F688" s="167">
        <f t="shared" si="37"/>
        <v>5581.0550000000003</v>
      </c>
      <c r="G688" s="167">
        <f t="shared" si="37"/>
        <v>5212.3150000000005</v>
      </c>
    </row>
    <row r="689" spans="1:7" hidden="1" x14ac:dyDescent="0.15">
      <c r="A689" s="16">
        <v>72</v>
      </c>
      <c r="B689" s="19"/>
      <c r="C689" s="167">
        <f t="shared" si="37"/>
        <v>7333.6</v>
      </c>
      <c r="D689" s="167">
        <f t="shared" si="37"/>
        <v>7184.7650000000003</v>
      </c>
      <c r="E689" s="167">
        <f t="shared" si="37"/>
        <v>6772.25</v>
      </c>
      <c r="F689" s="167">
        <f t="shared" si="37"/>
        <v>6175.88</v>
      </c>
      <c r="G689" s="167">
        <f t="shared" si="37"/>
        <v>5770.06</v>
      </c>
    </row>
    <row r="690" spans="1:7" hidden="1" x14ac:dyDescent="0.15">
      <c r="A690" s="16">
        <v>73</v>
      </c>
      <c r="B690" s="19"/>
      <c r="C690" s="167">
        <f t="shared" si="37"/>
        <v>8143.6950000000006</v>
      </c>
      <c r="D690" s="167">
        <f t="shared" si="37"/>
        <v>7977.8649999999998</v>
      </c>
      <c r="E690" s="167">
        <f t="shared" si="37"/>
        <v>7522.6050000000005</v>
      </c>
      <c r="F690" s="167">
        <f t="shared" si="37"/>
        <v>6857.74</v>
      </c>
      <c r="G690" s="167">
        <f t="shared" si="37"/>
        <v>6404.0250000000005</v>
      </c>
    </row>
    <row r="691" spans="1:7" hidden="1" x14ac:dyDescent="0.15">
      <c r="A691" s="16">
        <v>74</v>
      </c>
      <c r="B691" s="19"/>
      <c r="C691" s="167">
        <f t="shared" si="37"/>
        <v>9079.4500000000007</v>
      </c>
      <c r="D691" s="167">
        <f t="shared" si="37"/>
        <v>8895.08</v>
      </c>
      <c r="E691" s="167">
        <f t="shared" si="37"/>
        <v>8385.7450000000008</v>
      </c>
      <c r="F691" s="167">
        <f t="shared" si="37"/>
        <v>7645.6900000000005</v>
      </c>
      <c r="G691" s="167">
        <f t="shared" si="37"/>
        <v>7142.5349999999999</v>
      </c>
    </row>
    <row r="692" spans="1:7" hidden="1" x14ac:dyDescent="0.15">
      <c r="A692" s="16">
        <v>75</v>
      </c>
      <c r="B692" s="19"/>
      <c r="C692" s="167">
        <f t="shared" si="37"/>
        <v>10151.68</v>
      </c>
      <c r="D692" s="167">
        <f t="shared" si="37"/>
        <v>9947.74</v>
      </c>
      <c r="E692" s="167">
        <f t="shared" si="37"/>
        <v>9337.98</v>
      </c>
      <c r="F692" s="167">
        <f t="shared" si="37"/>
        <v>8548.4850000000006</v>
      </c>
      <c r="G692" s="167">
        <f t="shared" si="37"/>
        <v>8031.4250000000002</v>
      </c>
    </row>
    <row r="693" spans="1:7" hidden="1" x14ac:dyDescent="0.15">
      <c r="A693" s="16">
        <v>76</v>
      </c>
      <c r="B693" s="19"/>
      <c r="C693" s="167">
        <f t="shared" si="37"/>
        <v>11383.045</v>
      </c>
      <c r="D693" s="167">
        <f t="shared" si="37"/>
        <v>11153.355</v>
      </c>
      <c r="E693" s="167">
        <f t="shared" si="37"/>
        <v>10503.94</v>
      </c>
      <c r="F693" s="167">
        <f t="shared" si="37"/>
        <v>9585.18</v>
      </c>
      <c r="G693" s="167">
        <f t="shared" si="37"/>
        <v>9009.41</v>
      </c>
    </row>
    <row r="694" spans="1:7" hidden="1" x14ac:dyDescent="0.15">
      <c r="A694" s="16">
        <v>77</v>
      </c>
      <c r="B694" s="19"/>
      <c r="C694" s="167">
        <f t="shared" si="37"/>
        <v>12785.390000000001</v>
      </c>
      <c r="D694" s="167">
        <f t="shared" si="37"/>
        <v>12527.89</v>
      </c>
      <c r="E694" s="167">
        <f t="shared" si="37"/>
        <v>11807.405000000001</v>
      </c>
      <c r="F694" s="167">
        <f t="shared" si="37"/>
        <v>10767.105</v>
      </c>
      <c r="G694" s="167">
        <f t="shared" si="37"/>
        <v>10117.69</v>
      </c>
    </row>
    <row r="695" spans="1:7" hidden="1" x14ac:dyDescent="0.15">
      <c r="A695" s="16">
        <v>78</v>
      </c>
      <c r="B695" s="19"/>
      <c r="C695" s="167">
        <f t="shared" si="37"/>
        <v>14365.925000000001</v>
      </c>
      <c r="D695" s="167">
        <f t="shared" si="37"/>
        <v>14074.434999999999</v>
      </c>
      <c r="E695" s="167">
        <f t="shared" si="37"/>
        <v>13266.915000000001</v>
      </c>
      <c r="F695" s="167">
        <f t="shared" si="37"/>
        <v>12094.26</v>
      </c>
      <c r="G695" s="167">
        <f t="shared" si="37"/>
        <v>11368.11</v>
      </c>
    </row>
    <row r="696" spans="1:7" hidden="1" x14ac:dyDescent="0.15">
      <c r="A696" s="16">
        <v>79</v>
      </c>
      <c r="B696" s="19"/>
      <c r="C696" s="167">
        <f t="shared" si="37"/>
        <v>16140.615</v>
      </c>
      <c r="D696" s="167">
        <f t="shared" si="37"/>
        <v>15815.65</v>
      </c>
      <c r="E696" s="167">
        <f t="shared" si="37"/>
        <v>14907.19</v>
      </c>
      <c r="F696" s="167">
        <f t="shared" si="37"/>
        <v>13591.365</v>
      </c>
      <c r="G696" s="167">
        <f t="shared" si="37"/>
        <v>12773.03</v>
      </c>
    </row>
    <row r="697" spans="1:7" hidden="1" x14ac:dyDescent="0.15">
      <c r="A697" s="16">
        <v>80</v>
      </c>
      <c r="B697" s="19" t="s">
        <v>3</v>
      </c>
      <c r="C697" s="167">
        <f t="shared" si="37"/>
        <v>18264.990000000002</v>
      </c>
      <c r="D697" s="167">
        <f t="shared" si="37"/>
        <v>17895.735000000001</v>
      </c>
      <c r="E697" s="167">
        <f t="shared" si="37"/>
        <v>16865.735000000001</v>
      </c>
      <c r="F697" s="167">
        <f t="shared" si="37"/>
        <v>15380.99</v>
      </c>
      <c r="G697" s="167">
        <f t="shared" si="37"/>
        <v>14452.960000000001</v>
      </c>
    </row>
    <row r="698" spans="1:7" hidden="1" x14ac:dyDescent="0.15">
      <c r="A698" s="16">
        <v>1</v>
      </c>
      <c r="B698" s="19" t="s">
        <v>4</v>
      </c>
      <c r="C698" s="167">
        <f t="shared" si="37"/>
        <v>539.20500000000004</v>
      </c>
      <c r="D698" s="167">
        <f t="shared" si="37"/>
        <v>529.93500000000006</v>
      </c>
      <c r="E698" s="167">
        <f t="shared" si="37"/>
        <v>497.49</v>
      </c>
      <c r="F698" s="167">
        <f t="shared" si="37"/>
        <v>454.745</v>
      </c>
      <c r="G698" s="167">
        <f t="shared" si="37"/>
        <v>270.375</v>
      </c>
    </row>
    <row r="699" spans="1:7" hidden="1" x14ac:dyDescent="0.15">
      <c r="A699" s="16">
        <v>2</v>
      </c>
      <c r="B699" s="19" t="s">
        <v>1</v>
      </c>
      <c r="C699" s="167">
        <f t="shared" si="37"/>
        <v>908.97500000000002</v>
      </c>
      <c r="D699" s="167">
        <f t="shared" si="37"/>
        <v>891.98</v>
      </c>
      <c r="E699" s="167">
        <f t="shared" si="37"/>
        <v>839.96500000000003</v>
      </c>
      <c r="F699" s="167">
        <f t="shared" si="37"/>
        <v>766.32</v>
      </c>
      <c r="G699" s="167">
        <f t="shared" si="37"/>
        <v>399.125</v>
      </c>
    </row>
    <row r="700" spans="1:7" ht="14" hidden="1" thickBot="1" x14ac:dyDescent="0.2">
      <c r="A700" s="20">
        <v>3</v>
      </c>
      <c r="B700" s="21" t="s">
        <v>5</v>
      </c>
      <c r="C700" s="167">
        <f t="shared" ref="C700:G700" si="38">+C354*$M$3</f>
        <v>1335.91</v>
      </c>
      <c r="D700" s="167">
        <f t="shared" si="38"/>
        <v>1309.1300000000001</v>
      </c>
      <c r="E700" s="167">
        <f t="shared" si="38"/>
        <v>1232.395</v>
      </c>
      <c r="F700" s="167">
        <f t="shared" si="38"/>
        <v>1124.76</v>
      </c>
      <c r="G700" s="167">
        <f t="shared" si="38"/>
        <v>575.255</v>
      </c>
    </row>
    <row r="701" spans="1:7" ht="14" hidden="1" thickBot="1" x14ac:dyDescent="0.2"/>
    <row r="702" spans="1:7" ht="18" hidden="1" x14ac:dyDescent="0.2">
      <c r="A702" s="443" t="s">
        <v>66</v>
      </c>
      <c r="B702" s="444"/>
      <c r="C702" s="444"/>
      <c r="D702" s="444"/>
      <c r="E702" s="444"/>
      <c r="F702" s="444"/>
      <c r="G702" s="445"/>
    </row>
    <row r="703" spans="1:7" ht="18" hidden="1" x14ac:dyDescent="0.2">
      <c r="A703" s="437" t="s">
        <v>70</v>
      </c>
      <c r="B703" s="438"/>
      <c r="C703" s="438"/>
      <c r="D703" s="438"/>
      <c r="E703" s="438"/>
      <c r="F703" s="438"/>
      <c r="G703" s="439"/>
    </row>
    <row r="704" spans="1:7" hidden="1" x14ac:dyDescent="0.15">
      <c r="A704" s="440" t="s">
        <v>0</v>
      </c>
      <c r="B704" s="441"/>
      <c r="C704" s="441"/>
      <c r="D704" s="441"/>
      <c r="E704" s="441"/>
      <c r="F704" s="441"/>
      <c r="G704" s="442"/>
    </row>
    <row r="705" spans="1:9" hidden="1" x14ac:dyDescent="0.15">
      <c r="A705" s="25" t="s">
        <v>2</v>
      </c>
      <c r="B705" s="26" t="s">
        <v>2</v>
      </c>
      <c r="C705" s="247" t="s">
        <v>37</v>
      </c>
      <c r="D705" s="247" t="s">
        <v>38</v>
      </c>
      <c r="E705" s="247" t="s">
        <v>39</v>
      </c>
      <c r="F705" s="247" t="s">
        <v>40</v>
      </c>
      <c r="G705" s="248" t="s">
        <v>41</v>
      </c>
    </row>
    <row r="706" spans="1:9" ht="14" hidden="1" x14ac:dyDescent="0.15">
      <c r="A706" s="25">
        <v>18</v>
      </c>
      <c r="B706" s="26"/>
      <c r="C706" s="190">
        <f>+C6*$M$4</f>
        <v>570.56999999999994</v>
      </c>
      <c r="D706" s="190">
        <f t="shared" ref="D706:I706" si="39">+D6*$M$4</f>
        <v>488.01499999999999</v>
      </c>
      <c r="E706" s="190">
        <f t="shared" si="39"/>
        <v>357.39</v>
      </c>
      <c r="F706" s="190">
        <f t="shared" si="39"/>
        <v>246.35874999999999</v>
      </c>
      <c r="G706" s="190">
        <f t="shared" si="39"/>
        <v>134.2825</v>
      </c>
      <c r="H706" s="190">
        <f t="shared" si="39"/>
        <v>79.419999999999987</v>
      </c>
      <c r="I706" s="190">
        <f t="shared" si="39"/>
        <v>45.71875</v>
      </c>
    </row>
    <row r="707" spans="1:9" ht="14" hidden="1" x14ac:dyDescent="0.15">
      <c r="A707" s="25">
        <v>19</v>
      </c>
      <c r="B707" s="26"/>
      <c r="C707" s="190">
        <f t="shared" ref="C707:I722" si="40">+C7*$M$4</f>
        <v>579.97499999999991</v>
      </c>
      <c r="D707" s="190">
        <f t="shared" si="40"/>
        <v>488.01499999999999</v>
      </c>
      <c r="E707" s="190">
        <f t="shared" si="40"/>
        <v>357.39</v>
      </c>
      <c r="F707" s="190">
        <f t="shared" si="40"/>
        <v>246.61999999999998</v>
      </c>
      <c r="G707" s="190">
        <f t="shared" si="40"/>
        <v>135.58875</v>
      </c>
      <c r="H707" s="190">
        <f t="shared" si="40"/>
        <v>80.726249999999993</v>
      </c>
      <c r="I707" s="190">
        <f t="shared" si="40"/>
        <v>46.763749999999995</v>
      </c>
    </row>
    <row r="708" spans="1:9" ht="14" hidden="1" x14ac:dyDescent="0.15">
      <c r="A708" s="25">
        <v>20</v>
      </c>
      <c r="B708" s="26"/>
      <c r="C708" s="190">
        <f t="shared" si="40"/>
        <v>590.16374999999994</v>
      </c>
      <c r="D708" s="190">
        <f t="shared" si="40"/>
        <v>488.01499999999999</v>
      </c>
      <c r="E708" s="190">
        <f t="shared" si="40"/>
        <v>357.39</v>
      </c>
      <c r="F708" s="190">
        <f t="shared" si="40"/>
        <v>247.40374999999997</v>
      </c>
      <c r="G708" s="190">
        <f t="shared" si="40"/>
        <v>137.15625</v>
      </c>
      <c r="H708" s="190">
        <f t="shared" si="40"/>
        <v>81.771249999999995</v>
      </c>
      <c r="I708" s="190">
        <f t="shared" si="40"/>
        <v>47.808749999999996</v>
      </c>
    </row>
    <row r="709" spans="1:9" ht="14" hidden="1" x14ac:dyDescent="0.15">
      <c r="A709" s="25">
        <v>21</v>
      </c>
      <c r="B709" s="26"/>
      <c r="C709" s="190">
        <f t="shared" si="40"/>
        <v>601.39749999999992</v>
      </c>
      <c r="D709" s="190">
        <f t="shared" si="40"/>
        <v>488.01499999999999</v>
      </c>
      <c r="E709" s="190">
        <f t="shared" si="40"/>
        <v>357.91249999999997</v>
      </c>
      <c r="F709" s="190">
        <f t="shared" si="40"/>
        <v>248.97124999999997</v>
      </c>
      <c r="G709" s="190">
        <f t="shared" si="40"/>
        <v>138.72375</v>
      </c>
      <c r="H709" s="190">
        <f t="shared" si="40"/>
        <v>83.6</v>
      </c>
      <c r="I709" s="190">
        <f t="shared" si="40"/>
        <v>49.114999999999995</v>
      </c>
    </row>
    <row r="710" spans="1:9" ht="14" hidden="1" x14ac:dyDescent="0.15">
      <c r="A710" s="25">
        <v>22</v>
      </c>
      <c r="B710" s="26"/>
      <c r="C710" s="190">
        <f t="shared" si="40"/>
        <v>611.06374999999991</v>
      </c>
      <c r="D710" s="190">
        <f t="shared" si="40"/>
        <v>488.01499999999999</v>
      </c>
      <c r="E710" s="190">
        <f t="shared" si="40"/>
        <v>358.95749999999998</v>
      </c>
      <c r="F710" s="190">
        <f t="shared" si="40"/>
        <v>250.79999999999998</v>
      </c>
      <c r="G710" s="190">
        <f t="shared" si="40"/>
        <v>140.81375</v>
      </c>
      <c r="H710" s="190">
        <f t="shared" si="40"/>
        <v>85.16749999999999</v>
      </c>
      <c r="I710" s="190">
        <f t="shared" si="40"/>
        <v>50.421249999999993</v>
      </c>
    </row>
    <row r="711" spans="1:9" ht="14" hidden="1" x14ac:dyDescent="0.15">
      <c r="A711" s="25">
        <v>23</v>
      </c>
      <c r="B711" s="26"/>
      <c r="C711" s="190">
        <f t="shared" si="40"/>
        <v>621.25249999999994</v>
      </c>
      <c r="D711" s="190">
        <f t="shared" si="40"/>
        <v>489.32124999999996</v>
      </c>
      <c r="E711" s="190">
        <f t="shared" si="40"/>
        <v>361.30874999999997</v>
      </c>
      <c r="F711" s="190">
        <f t="shared" si="40"/>
        <v>253.41249999999999</v>
      </c>
      <c r="G711" s="190">
        <f t="shared" si="40"/>
        <v>143.16499999999999</v>
      </c>
      <c r="H711" s="190">
        <f t="shared" si="40"/>
        <v>87.257499999999993</v>
      </c>
      <c r="I711" s="190">
        <f t="shared" si="40"/>
        <v>51.727499999999999</v>
      </c>
    </row>
    <row r="712" spans="1:9" ht="14" hidden="1" x14ac:dyDescent="0.15">
      <c r="A712" s="25">
        <v>24</v>
      </c>
      <c r="B712" s="26"/>
      <c r="C712" s="190">
        <f t="shared" si="40"/>
        <v>622.81999999999994</v>
      </c>
      <c r="D712" s="190">
        <f t="shared" si="40"/>
        <v>491.67249999999996</v>
      </c>
      <c r="E712" s="190">
        <f t="shared" si="40"/>
        <v>364.18249999999995</v>
      </c>
      <c r="F712" s="190">
        <f t="shared" si="40"/>
        <v>256.80874999999997</v>
      </c>
      <c r="G712" s="190">
        <f t="shared" si="40"/>
        <v>145.7775</v>
      </c>
      <c r="H712" s="190">
        <f t="shared" si="40"/>
        <v>89.347499999999997</v>
      </c>
      <c r="I712" s="190">
        <f t="shared" si="40"/>
        <v>53.556249999999999</v>
      </c>
    </row>
    <row r="713" spans="1:9" ht="14" hidden="1" x14ac:dyDescent="0.15">
      <c r="A713" s="25">
        <v>25</v>
      </c>
      <c r="B713" s="26"/>
      <c r="C713" s="190">
        <f t="shared" si="40"/>
        <v>625.69374999999991</v>
      </c>
      <c r="D713" s="190">
        <f t="shared" si="40"/>
        <v>495.06874999999997</v>
      </c>
      <c r="E713" s="190">
        <f t="shared" si="40"/>
        <v>368.10124999999999</v>
      </c>
      <c r="F713" s="190">
        <f t="shared" si="40"/>
        <v>260.72749999999996</v>
      </c>
      <c r="G713" s="190">
        <f t="shared" si="40"/>
        <v>148.91249999999999</v>
      </c>
      <c r="H713" s="190">
        <f t="shared" si="40"/>
        <v>91.69874999999999</v>
      </c>
      <c r="I713" s="190">
        <f t="shared" si="40"/>
        <v>55.384999999999998</v>
      </c>
    </row>
    <row r="714" spans="1:9" ht="14" hidden="1" x14ac:dyDescent="0.15">
      <c r="A714" s="25">
        <v>26</v>
      </c>
      <c r="B714" s="26"/>
      <c r="C714" s="190">
        <f t="shared" si="40"/>
        <v>630.39625000000001</v>
      </c>
      <c r="D714" s="190">
        <f t="shared" si="40"/>
        <v>500.03249999999997</v>
      </c>
      <c r="E714" s="190">
        <f t="shared" si="40"/>
        <v>373.32624999999996</v>
      </c>
      <c r="F714" s="190">
        <f t="shared" si="40"/>
        <v>265.16874999999999</v>
      </c>
      <c r="G714" s="190">
        <f t="shared" si="40"/>
        <v>152.57</v>
      </c>
      <c r="H714" s="190">
        <f t="shared" si="40"/>
        <v>94.572499999999991</v>
      </c>
      <c r="I714" s="190">
        <f t="shared" si="40"/>
        <v>57.213749999999997</v>
      </c>
    </row>
    <row r="715" spans="1:9" ht="14" hidden="1" x14ac:dyDescent="0.15">
      <c r="A715" s="25">
        <v>27</v>
      </c>
      <c r="B715" s="26"/>
      <c r="C715" s="190">
        <f t="shared" si="40"/>
        <v>636.66624999999999</v>
      </c>
      <c r="D715" s="190">
        <f t="shared" si="40"/>
        <v>506.30249999999995</v>
      </c>
      <c r="E715" s="190">
        <f t="shared" si="40"/>
        <v>379.33499999999998</v>
      </c>
      <c r="F715" s="190">
        <f t="shared" si="40"/>
        <v>270.39374999999995</v>
      </c>
      <c r="G715" s="190">
        <f t="shared" si="40"/>
        <v>156.48874999999998</v>
      </c>
      <c r="H715" s="190">
        <f t="shared" si="40"/>
        <v>97.446249999999992</v>
      </c>
      <c r="I715" s="190">
        <f t="shared" si="40"/>
        <v>59.303749999999994</v>
      </c>
    </row>
    <row r="716" spans="1:9" ht="14" hidden="1" x14ac:dyDescent="0.15">
      <c r="A716" s="25">
        <v>28</v>
      </c>
      <c r="B716" s="26"/>
      <c r="C716" s="190">
        <f t="shared" si="40"/>
        <v>644.50374999999997</v>
      </c>
      <c r="D716" s="190">
        <f t="shared" si="40"/>
        <v>513.87874999999997</v>
      </c>
      <c r="E716" s="190">
        <f t="shared" si="40"/>
        <v>386.1275</v>
      </c>
      <c r="F716" s="190">
        <f t="shared" si="40"/>
        <v>276.40249999999997</v>
      </c>
      <c r="G716" s="190">
        <f t="shared" si="40"/>
        <v>160.92999999999998</v>
      </c>
      <c r="H716" s="190">
        <f t="shared" si="40"/>
        <v>100.84249999999999</v>
      </c>
      <c r="I716" s="190">
        <f t="shared" si="40"/>
        <v>61.654999999999994</v>
      </c>
    </row>
    <row r="717" spans="1:9" ht="14" hidden="1" x14ac:dyDescent="0.15">
      <c r="A717" s="25">
        <v>29</v>
      </c>
      <c r="B717" s="26"/>
      <c r="C717" s="190">
        <f t="shared" si="40"/>
        <v>653.90874999999994</v>
      </c>
      <c r="D717" s="190">
        <f t="shared" si="40"/>
        <v>522.5</v>
      </c>
      <c r="E717" s="190">
        <f t="shared" si="40"/>
        <v>393.96499999999997</v>
      </c>
      <c r="F717" s="190">
        <f t="shared" si="40"/>
        <v>283.19499999999999</v>
      </c>
      <c r="G717" s="190">
        <f t="shared" si="40"/>
        <v>165.89374999999998</v>
      </c>
      <c r="H717" s="190">
        <f t="shared" si="40"/>
        <v>104.5</v>
      </c>
      <c r="I717" s="190">
        <f t="shared" si="40"/>
        <v>64.528750000000002</v>
      </c>
    </row>
    <row r="718" spans="1:9" ht="14" hidden="1" x14ac:dyDescent="0.15">
      <c r="A718" s="25">
        <v>30</v>
      </c>
      <c r="B718" s="26"/>
      <c r="C718" s="190">
        <f t="shared" si="40"/>
        <v>664.88124999999991</v>
      </c>
      <c r="D718" s="190">
        <f t="shared" si="40"/>
        <v>532.94999999999993</v>
      </c>
      <c r="E718" s="190">
        <f t="shared" si="40"/>
        <v>403.10874999999999</v>
      </c>
      <c r="F718" s="190">
        <f t="shared" si="40"/>
        <v>290.77124999999995</v>
      </c>
      <c r="G718" s="190">
        <f t="shared" si="40"/>
        <v>171.38</v>
      </c>
      <c r="H718" s="190">
        <f t="shared" si="40"/>
        <v>108.1575</v>
      </c>
      <c r="I718" s="190">
        <f t="shared" si="40"/>
        <v>67.141249999999999</v>
      </c>
    </row>
    <row r="719" spans="1:9" ht="14" hidden="1" x14ac:dyDescent="0.15">
      <c r="A719" s="25">
        <v>31</v>
      </c>
      <c r="B719" s="26"/>
      <c r="C719" s="190">
        <f t="shared" si="40"/>
        <v>677.94374999999991</v>
      </c>
      <c r="D719" s="190">
        <f t="shared" si="40"/>
        <v>544.70624999999995</v>
      </c>
      <c r="E719" s="190">
        <f t="shared" si="40"/>
        <v>413.29749999999996</v>
      </c>
      <c r="F719" s="190">
        <f t="shared" si="40"/>
        <v>299.13124999999997</v>
      </c>
      <c r="G719" s="190">
        <f t="shared" si="40"/>
        <v>177.1275</v>
      </c>
      <c r="H719" s="190">
        <f t="shared" si="40"/>
        <v>112.59875</v>
      </c>
      <c r="I719" s="190">
        <f t="shared" si="40"/>
        <v>70.537499999999994</v>
      </c>
    </row>
    <row r="720" spans="1:9" ht="14" hidden="1" x14ac:dyDescent="0.15">
      <c r="A720" s="25">
        <v>32</v>
      </c>
      <c r="B720" s="26"/>
      <c r="C720" s="190">
        <f t="shared" si="40"/>
        <v>693.09624999999994</v>
      </c>
      <c r="D720" s="190">
        <f t="shared" si="40"/>
        <v>558.29124999999999</v>
      </c>
      <c r="E720" s="190">
        <f t="shared" si="40"/>
        <v>424.53124999999994</v>
      </c>
      <c r="F720" s="190">
        <f t="shared" si="40"/>
        <v>308.27499999999998</v>
      </c>
      <c r="G720" s="190">
        <f t="shared" si="40"/>
        <v>183.92</v>
      </c>
      <c r="H720" s="190">
        <f t="shared" si="40"/>
        <v>117.30125</v>
      </c>
      <c r="I720" s="190">
        <f t="shared" si="40"/>
        <v>73.672499999999999</v>
      </c>
    </row>
    <row r="721" spans="1:9" ht="14" hidden="1" x14ac:dyDescent="0.15">
      <c r="A721" s="25">
        <v>33</v>
      </c>
      <c r="B721" s="26"/>
      <c r="C721" s="190">
        <f t="shared" si="40"/>
        <v>710.07749999999999</v>
      </c>
      <c r="D721" s="190">
        <f t="shared" si="40"/>
        <v>573.1825</v>
      </c>
      <c r="E721" s="190">
        <f t="shared" si="40"/>
        <v>437.33249999999998</v>
      </c>
      <c r="F721" s="190">
        <f t="shared" si="40"/>
        <v>318.72499999999997</v>
      </c>
      <c r="G721" s="190">
        <f t="shared" si="40"/>
        <v>190.71249999999998</v>
      </c>
      <c r="H721" s="190">
        <f t="shared" si="40"/>
        <v>122.52624999999999</v>
      </c>
      <c r="I721" s="190">
        <f t="shared" si="40"/>
        <v>77.33</v>
      </c>
    </row>
    <row r="722" spans="1:9" ht="14" hidden="1" x14ac:dyDescent="0.15">
      <c r="A722" s="25">
        <v>34</v>
      </c>
      <c r="B722" s="26"/>
      <c r="C722" s="190">
        <f t="shared" si="40"/>
        <v>728.88749999999993</v>
      </c>
      <c r="D722" s="190">
        <f t="shared" si="40"/>
        <v>589.90249999999992</v>
      </c>
      <c r="E722" s="190">
        <f t="shared" si="40"/>
        <v>451.43999999999994</v>
      </c>
      <c r="F722" s="190">
        <f t="shared" si="40"/>
        <v>330.21999999999997</v>
      </c>
      <c r="G722" s="190">
        <f t="shared" si="40"/>
        <v>198.54999999999998</v>
      </c>
      <c r="H722" s="190">
        <f t="shared" si="40"/>
        <v>127.75124999999998</v>
      </c>
      <c r="I722" s="190">
        <f t="shared" si="40"/>
        <v>81.509999999999991</v>
      </c>
    </row>
    <row r="723" spans="1:9" ht="14" hidden="1" x14ac:dyDescent="0.15">
      <c r="A723" s="25">
        <v>35</v>
      </c>
      <c r="B723" s="26"/>
      <c r="C723" s="190">
        <f t="shared" ref="C723:I738" si="41">+C23*$M$4</f>
        <v>749.78749999999991</v>
      </c>
      <c r="D723" s="190">
        <f t="shared" si="41"/>
        <v>608.18999999999994</v>
      </c>
      <c r="E723" s="190">
        <f t="shared" si="41"/>
        <v>467.11499999999995</v>
      </c>
      <c r="F723" s="190">
        <f t="shared" si="41"/>
        <v>342.76</v>
      </c>
      <c r="G723" s="190">
        <f t="shared" si="41"/>
        <v>206.91</v>
      </c>
      <c r="H723" s="190">
        <f t="shared" si="41"/>
        <v>134.02124999999998</v>
      </c>
      <c r="I723" s="190">
        <f t="shared" si="41"/>
        <v>85.69</v>
      </c>
    </row>
    <row r="724" spans="1:9" ht="14" hidden="1" x14ac:dyDescent="0.15">
      <c r="A724" s="25">
        <v>36</v>
      </c>
      <c r="B724" s="26"/>
      <c r="C724" s="190">
        <f t="shared" si="41"/>
        <v>773.03874999999994</v>
      </c>
      <c r="D724" s="190">
        <f t="shared" si="41"/>
        <v>628.82875000000001</v>
      </c>
      <c r="E724" s="190">
        <f t="shared" si="41"/>
        <v>484.09624999999994</v>
      </c>
      <c r="F724" s="190">
        <f t="shared" si="41"/>
        <v>356.08374999999995</v>
      </c>
      <c r="G724" s="190">
        <f t="shared" si="41"/>
        <v>216.315</v>
      </c>
      <c r="H724" s="190">
        <f t="shared" si="41"/>
        <v>140.81375</v>
      </c>
      <c r="I724" s="190">
        <f t="shared" si="41"/>
        <v>90.653749999999988</v>
      </c>
    </row>
    <row r="725" spans="1:9" ht="14" hidden="1" x14ac:dyDescent="0.15">
      <c r="A725" s="25">
        <v>37</v>
      </c>
      <c r="B725" s="26"/>
      <c r="C725" s="190">
        <f t="shared" si="41"/>
        <v>798.6412499999999</v>
      </c>
      <c r="D725" s="190">
        <f t="shared" si="41"/>
        <v>651.03499999999997</v>
      </c>
      <c r="E725" s="190">
        <f t="shared" si="41"/>
        <v>502.38374999999996</v>
      </c>
      <c r="F725" s="190">
        <f t="shared" si="41"/>
        <v>370.97499999999997</v>
      </c>
      <c r="G725" s="190">
        <f t="shared" si="41"/>
        <v>226.50375</v>
      </c>
      <c r="H725" s="190">
        <f t="shared" si="41"/>
        <v>147.86749999999998</v>
      </c>
      <c r="I725" s="190">
        <f t="shared" si="41"/>
        <v>95.617499999999993</v>
      </c>
    </row>
    <row r="726" spans="1:9" ht="14" hidden="1" x14ac:dyDescent="0.15">
      <c r="A726" s="25">
        <v>38</v>
      </c>
      <c r="B726" s="26"/>
      <c r="C726" s="190">
        <f t="shared" si="41"/>
        <v>826.3337499999999</v>
      </c>
      <c r="D726" s="190">
        <f t="shared" si="41"/>
        <v>675.06999999999994</v>
      </c>
      <c r="E726" s="190">
        <f t="shared" si="41"/>
        <v>522.5</v>
      </c>
      <c r="F726" s="190">
        <f t="shared" si="41"/>
        <v>387.17249999999996</v>
      </c>
      <c r="G726" s="190">
        <f t="shared" si="41"/>
        <v>237.47624999999999</v>
      </c>
      <c r="H726" s="190">
        <f t="shared" si="41"/>
        <v>155.70499999999998</v>
      </c>
      <c r="I726" s="190">
        <f t="shared" si="41"/>
        <v>101.36499999999999</v>
      </c>
    </row>
    <row r="727" spans="1:9" ht="14" hidden="1" x14ac:dyDescent="0.15">
      <c r="A727" s="25">
        <v>39</v>
      </c>
      <c r="B727" s="26"/>
      <c r="C727" s="190">
        <f t="shared" si="41"/>
        <v>856.63874999999996</v>
      </c>
      <c r="D727" s="190">
        <f t="shared" si="41"/>
        <v>701.45624999999995</v>
      </c>
      <c r="E727" s="190">
        <f t="shared" si="41"/>
        <v>544.70624999999995</v>
      </c>
      <c r="F727" s="190">
        <f t="shared" si="41"/>
        <v>404.67624999999998</v>
      </c>
      <c r="G727" s="190">
        <f t="shared" si="41"/>
        <v>249.23249999999999</v>
      </c>
      <c r="H727" s="190">
        <f t="shared" si="41"/>
        <v>164.065</v>
      </c>
      <c r="I727" s="190">
        <f t="shared" si="41"/>
        <v>107.37374999999999</v>
      </c>
    </row>
    <row r="728" spans="1:9" ht="14" hidden="1" x14ac:dyDescent="0.15">
      <c r="A728" s="25">
        <v>40</v>
      </c>
      <c r="B728" s="26"/>
      <c r="C728" s="190">
        <f t="shared" si="41"/>
        <v>880.93499999999995</v>
      </c>
      <c r="D728" s="190">
        <f t="shared" si="41"/>
        <v>730.19374999999991</v>
      </c>
      <c r="E728" s="190">
        <f t="shared" si="41"/>
        <v>568.74124999999992</v>
      </c>
      <c r="F728" s="190">
        <f t="shared" si="41"/>
        <v>423.74749999999995</v>
      </c>
      <c r="G728" s="190">
        <f t="shared" si="41"/>
        <v>262.29499999999996</v>
      </c>
      <c r="H728" s="190">
        <f t="shared" si="41"/>
        <v>173.47</v>
      </c>
      <c r="I728" s="190">
        <f t="shared" si="41"/>
        <v>114.16624999999999</v>
      </c>
    </row>
    <row r="729" spans="1:9" ht="14" hidden="1" x14ac:dyDescent="0.15">
      <c r="A729" s="25">
        <v>41</v>
      </c>
      <c r="B729" s="26"/>
      <c r="C729" s="190">
        <f t="shared" si="41"/>
        <v>900.52874999999995</v>
      </c>
      <c r="D729" s="190">
        <f t="shared" si="41"/>
        <v>761.28249999999991</v>
      </c>
      <c r="E729" s="190">
        <f t="shared" si="41"/>
        <v>594.34375</v>
      </c>
      <c r="F729" s="190">
        <f t="shared" si="41"/>
        <v>444.12499999999994</v>
      </c>
      <c r="G729" s="190">
        <f t="shared" si="41"/>
        <v>275.88</v>
      </c>
      <c r="H729" s="190">
        <f t="shared" si="41"/>
        <v>183.39749999999998</v>
      </c>
      <c r="I729" s="190">
        <f t="shared" si="41"/>
        <v>121.48124999999999</v>
      </c>
    </row>
    <row r="730" spans="1:9" ht="14" hidden="1" x14ac:dyDescent="0.15">
      <c r="A730" s="25">
        <v>42</v>
      </c>
      <c r="B730" s="26"/>
      <c r="C730" s="190">
        <f t="shared" si="41"/>
        <v>921.68999999999994</v>
      </c>
      <c r="D730" s="190">
        <f t="shared" si="41"/>
        <v>795.24499999999989</v>
      </c>
      <c r="E730" s="190">
        <f t="shared" si="41"/>
        <v>622.55874999999992</v>
      </c>
      <c r="F730" s="190">
        <f t="shared" si="41"/>
        <v>466.85374999999999</v>
      </c>
      <c r="G730" s="190">
        <f t="shared" si="41"/>
        <v>291.29374999999999</v>
      </c>
      <c r="H730" s="190">
        <f t="shared" si="41"/>
        <v>194.10874999999999</v>
      </c>
      <c r="I730" s="190">
        <f t="shared" si="41"/>
        <v>129.31874999999999</v>
      </c>
    </row>
    <row r="731" spans="1:9" ht="14" hidden="1" x14ac:dyDescent="0.15">
      <c r="A731" s="25">
        <v>43</v>
      </c>
      <c r="B731" s="26"/>
      <c r="C731" s="190">
        <f t="shared" si="41"/>
        <v>956.9587499999999</v>
      </c>
      <c r="D731" s="190">
        <f t="shared" si="41"/>
        <v>831.55874999999992</v>
      </c>
      <c r="E731" s="190">
        <f t="shared" si="41"/>
        <v>652.86374999999998</v>
      </c>
      <c r="F731" s="190">
        <f t="shared" si="41"/>
        <v>490.88874999999996</v>
      </c>
      <c r="G731" s="190">
        <f t="shared" si="41"/>
        <v>307.7525</v>
      </c>
      <c r="H731" s="190">
        <f t="shared" si="41"/>
        <v>206.12625</v>
      </c>
      <c r="I731" s="190">
        <f t="shared" si="41"/>
        <v>137.94</v>
      </c>
    </row>
    <row r="732" spans="1:9" ht="14" hidden="1" x14ac:dyDescent="0.15">
      <c r="A732" s="25">
        <v>44</v>
      </c>
      <c r="B732" s="26"/>
      <c r="C732" s="190">
        <f t="shared" si="41"/>
        <v>993.79499999999996</v>
      </c>
      <c r="D732" s="190">
        <f t="shared" si="41"/>
        <v>864.47624999999994</v>
      </c>
      <c r="E732" s="190">
        <f t="shared" si="41"/>
        <v>685.52</v>
      </c>
      <c r="F732" s="190">
        <f t="shared" si="41"/>
        <v>517.01374999999996</v>
      </c>
      <c r="G732" s="190">
        <f t="shared" si="41"/>
        <v>325.51749999999998</v>
      </c>
      <c r="H732" s="190">
        <f t="shared" si="41"/>
        <v>218.92749999999998</v>
      </c>
      <c r="I732" s="190">
        <f t="shared" si="41"/>
        <v>147.345</v>
      </c>
    </row>
    <row r="733" spans="1:9" ht="14" hidden="1" x14ac:dyDescent="0.15">
      <c r="A733" s="25">
        <v>45</v>
      </c>
      <c r="B733" s="26"/>
      <c r="C733" s="190">
        <f t="shared" si="41"/>
        <v>1030.6312499999999</v>
      </c>
      <c r="D733" s="190">
        <f t="shared" si="41"/>
        <v>895.82624999999996</v>
      </c>
      <c r="E733" s="190">
        <f t="shared" si="41"/>
        <v>720.78874999999994</v>
      </c>
      <c r="F733" s="190">
        <f t="shared" si="41"/>
        <v>545.49</v>
      </c>
      <c r="G733" s="190">
        <f t="shared" si="41"/>
        <v>344.58875</v>
      </c>
      <c r="H733" s="190">
        <f t="shared" si="41"/>
        <v>232.77374999999998</v>
      </c>
      <c r="I733" s="190">
        <f t="shared" si="41"/>
        <v>157.27249999999998</v>
      </c>
    </row>
    <row r="734" spans="1:9" ht="14" hidden="1" x14ac:dyDescent="0.15">
      <c r="A734" s="25">
        <v>46</v>
      </c>
      <c r="B734" s="26"/>
      <c r="C734" s="190">
        <f t="shared" si="41"/>
        <v>1066.9449999999999</v>
      </c>
      <c r="D734" s="190">
        <f t="shared" si="41"/>
        <v>927.95999999999992</v>
      </c>
      <c r="E734" s="190">
        <f t="shared" si="41"/>
        <v>758.93124999999998</v>
      </c>
      <c r="F734" s="190">
        <f t="shared" si="41"/>
        <v>575.79499999999996</v>
      </c>
      <c r="G734" s="190">
        <f t="shared" si="41"/>
        <v>365.75</v>
      </c>
      <c r="H734" s="190">
        <f t="shared" si="41"/>
        <v>247.66499999999999</v>
      </c>
      <c r="I734" s="190">
        <f t="shared" si="41"/>
        <v>168.24499999999998</v>
      </c>
    </row>
    <row r="735" spans="1:9" ht="14" hidden="1" x14ac:dyDescent="0.15">
      <c r="A735" s="25">
        <v>47</v>
      </c>
      <c r="B735" s="26"/>
      <c r="C735" s="190">
        <f t="shared" si="41"/>
        <v>1104.30375</v>
      </c>
      <c r="D735" s="190">
        <f t="shared" si="41"/>
        <v>959.83249999999998</v>
      </c>
      <c r="E735" s="190">
        <f t="shared" si="41"/>
        <v>799.94749999999999</v>
      </c>
      <c r="F735" s="190">
        <f t="shared" si="41"/>
        <v>608.71249999999998</v>
      </c>
      <c r="G735" s="190">
        <f t="shared" si="41"/>
        <v>387.95624999999995</v>
      </c>
      <c r="H735" s="190">
        <f t="shared" si="41"/>
        <v>263.86249999999995</v>
      </c>
      <c r="I735" s="190">
        <f t="shared" si="41"/>
        <v>180.26249999999999</v>
      </c>
    </row>
    <row r="736" spans="1:9" ht="14" hidden="1" x14ac:dyDescent="0.15">
      <c r="A736" s="25">
        <v>48</v>
      </c>
      <c r="B736" s="26"/>
      <c r="C736" s="190">
        <f t="shared" si="41"/>
        <v>1143.4912499999998</v>
      </c>
      <c r="D736" s="190">
        <f t="shared" si="41"/>
        <v>993.79499999999996</v>
      </c>
      <c r="E736" s="190">
        <f t="shared" si="41"/>
        <v>844.3599999999999</v>
      </c>
      <c r="F736" s="190">
        <f t="shared" si="41"/>
        <v>644.50374999999997</v>
      </c>
      <c r="G736" s="190">
        <f t="shared" si="41"/>
        <v>412.2525</v>
      </c>
      <c r="H736" s="190">
        <f t="shared" si="41"/>
        <v>281.6275</v>
      </c>
      <c r="I736" s="190">
        <f t="shared" si="41"/>
        <v>193.32499999999999</v>
      </c>
    </row>
    <row r="737" spans="1:9" ht="14" hidden="1" x14ac:dyDescent="0.15">
      <c r="A737" s="25">
        <v>49</v>
      </c>
      <c r="B737" s="26"/>
      <c r="C737" s="190">
        <f t="shared" si="41"/>
        <v>1181.63375</v>
      </c>
      <c r="D737" s="190">
        <f t="shared" si="41"/>
        <v>1027.4962499999999</v>
      </c>
      <c r="E737" s="190">
        <f t="shared" si="41"/>
        <v>891.90749999999991</v>
      </c>
      <c r="F737" s="190">
        <f t="shared" si="41"/>
        <v>682.90749999999991</v>
      </c>
      <c r="G737" s="190">
        <f t="shared" si="41"/>
        <v>438.63874999999996</v>
      </c>
      <c r="H737" s="190">
        <f t="shared" si="41"/>
        <v>300.95999999999998</v>
      </c>
      <c r="I737" s="190">
        <f t="shared" si="41"/>
        <v>207.43249999999998</v>
      </c>
    </row>
    <row r="738" spans="1:9" ht="14" hidden="1" x14ac:dyDescent="0.15">
      <c r="A738" s="25">
        <v>50</v>
      </c>
      <c r="B738" s="26"/>
      <c r="C738" s="190">
        <f t="shared" si="41"/>
        <v>1220.0374999999999</v>
      </c>
      <c r="D738" s="190">
        <f t="shared" si="41"/>
        <v>1061.45875</v>
      </c>
      <c r="E738" s="190">
        <f t="shared" si="41"/>
        <v>946.77</v>
      </c>
      <c r="F738" s="190">
        <f t="shared" si="41"/>
        <v>727.31999999999994</v>
      </c>
      <c r="G738" s="190">
        <f t="shared" si="41"/>
        <v>469.46624999999995</v>
      </c>
      <c r="H738" s="190">
        <f t="shared" si="41"/>
        <v>323.16624999999999</v>
      </c>
      <c r="I738" s="190">
        <f t="shared" si="41"/>
        <v>223.89124999999999</v>
      </c>
    </row>
    <row r="739" spans="1:9" ht="14" hidden="1" x14ac:dyDescent="0.15">
      <c r="A739" s="25">
        <v>51</v>
      </c>
      <c r="B739" s="26"/>
      <c r="C739" s="190">
        <f t="shared" ref="C739:I754" si="42">+C39*$M$4</f>
        <v>1258.4412499999999</v>
      </c>
      <c r="D739" s="190">
        <f t="shared" si="42"/>
        <v>1094.6374999999998</v>
      </c>
      <c r="E739" s="190">
        <f t="shared" si="42"/>
        <v>997.97499999999991</v>
      </c>
      <c r="F739" s="190">
        <f t="shared" si="42"/>
        <v>780.87624999999991</v>
      </c>
      <c r="G739" s="190">
        <f t="shared" si="42"/>
        <v>506.82499999999999</v>
      </c>
      <c r="H739" s="190">
        <f t="shared" si="42"/>
        <v>350.33624999999995</v>
      </c>
      <c r="I739" s="190">
        <f t="shared" si="42"/>
        <v>244.00749999999999</v>
      </c>
    </row>
    <row r="740" spans="1:9" ht="14" hidden="1" x14ac:dyDescent="0.15">
      <c r="A740" s="25">
        <v>52</v>
      </c>
      <c r="B740" s="26"/>
      <c r="C740" s="190">
        <f t="shared" si="42"/>
        <v>1297.1062499999998</v>
      </c>
      <c r="D740" s="190">
        <f t="shared" si="42"/>
        <v>1128.3387499999999</v>
      </c>
      <c r="E740" s="190">
        <f t="shared" si="42"/>
        <v>1028.8025</v>
      </c>
      <c r="F740" s="190">
        <f t="shared" si="42"/>
        <v>838.35124999999994</v>
      </c>
      <c r="G740" s="190">
        <f t="shared" si="42"/>
        <v>546.53499999999997</v>
      </c>
      <c r="H740" s="190">
        <f t="shared" si="42"/>
        <v>379.59625</v>
      </c>
      <c r="I740" s="190">
        <f t="shared" si="42"/>
        <v>265.69124999999997</v>
      </c>
    </row>
    <row r="741" spans="1:9" ht="14" hidden="1" x14ac:dyDescent="0.15">
      <c r="A741" s="25">
        <v>53</v>
      </c>
      <c r="B741" s="26"/>
      <c r="C741" s="190">
        <f t="shared" si="42"/>
        <v>1343.3474999999999</v>
      </c>
      <c r="D741" s="190">
        <f t="shared" si="42"/>
        <v>1167.7874999999999</v>
      </c>
      <c r="E741" s="190">
        <f t="shared" si="42"/>
        <v>1065.6387499999998</v>
      </c>
      <c r="F741" s="190">
        <f t="shared" si="42"/>
        <v>900.00624999999991</v>
      </c>
      <c r="G741" s="190">
        <f t="shared" si="42"/>
        <v>589.38</v>
      </c>
      <c r="H741" s="190">
        <f t="shared" si="42"/>
        <v>410.94624999999996</v>
      </c>
      <c r="I741" s="190">
        <f t="shared" si="42"/>
        <v>289.20374999999996</v>
      </c>
    </row>
    <row r="742" spans="1:9" ht="14" hidden="1" x14ac:dyDescent="0.15">
      <c r="A742" s="25">
        <v>54</v>
      </c>
      <c r="B742" s="28"/>
      <c r="C742" s="190">
        <f t="shared" si="42"/>
        <v>1389.3274999999999</v>
      </c>
      <c r="D742" s="190">
        <f t="shared" si="42"/>
        <v>1208.02</v>
      </c>
      <c r="E742" s="190">
        <f t="shared" si="42"/>
        <v>1101.6912499999999</v>
      </c>
      <c r="F742" s="190">
        <f t="shared" si="42"/>
        <v>966.62499999999989</v>
      </c>
      <c r="G742" s="190">
        <f t="shared" si="42"/>
        <v>635.62124999999992</v>
      </c>
      <c r="H742" s="190">
        <f t="shared" si="42"/>
        <v>444.38624999999996</v>
      </c>
      <c r="I742" s="190">
        <f t="shared" si="42"/>
        <v>314.28375</v>
      </c>
    </row>
    <row r="743" spans="1:9" ht="14" hidden="1" x14ac:dyDescent="0.15">
      <c r="A743" s="25">
        <v>55</v>
      </c>
      <c r="B743" s="28"/>
      <c r="C743" s="190">
        <f t="shared" si="42"/>
        <v>1436.0912499999999</v>
      </c>
      <c r="D743" s="190">
        <f t="shared" si="42"/>
        <v>1248.5137499999998</v>
      </c>
      <c r="E743" s="190">
        <f t="shared" si="42"/>
        <v>1137.7437499999999</v>
      </c>
      <c r="F743" s="190">
        <f t="shared" si="42"/>
        <v>1003.98375</v>
      </c>
      <c r="G743" s="190">
        <f t="shared" si="42"/>
        <v>684.99749999999995</v>
      </c>
      <c r="H743" s="190">
        <f t="shared" si="42"/>
        <v>480.43874999999997</v>
      </c>
      <c r="I743" s="190">
        <f t="shared" si="42"/>
        <v>341.1925</v>
      </c>
    </row>
    <row r="744" spans="1:9" ht="14" hidden="1" x14ac:dyDescent="0.15">
      <c r="A744" s="25">
        <v>56</v>
      </c>
      <c r="B744" s="28"/>
      <c r="C744" s="190">
        <f t="shared" si="42"/>
        <v>1481.81</v>
      </c>
      <c r="D744" s="190">
        <f t="shared" si="42"/>
        <v>1287.9624999999999</v>
      </c>
      <c r="E744" s="190">
        <f t="shared" si="42"/>
        <v>1173.7962499999999</v>
      </c>
      <c r="F744" s="190">
        <f t="shared" si="42"/>
        <v>1038.46875</v>
      </c>
      <c r="G744" s="190">
        <f t="shared" si="42"/>
        <v>724.96875</v>
      </c>
      <c r="H744" s="190">
        <f t="shared" si="42"/>
        <v>519.36500000000001</v>
      </c>
      <c r="I744" s="190">
        <f t="shared" si="42"/>
        <v>369.92999999999995</v>
      </c>
    </row>
    <row r="745" spans="1:9" ht="14" hidden="1" x14ac:dyDescent="0.15">
      <c r="A745" s="25">
        <v>57</v>
      </c>
      <c r="B745" s="28"/>
      <c r="C745" s="190">
        <f t="shared" si="42"/>
        <v>1526.7449999999999</v>
      </c>
      <c r="D745" s="190">
        <f t="shared" si="42"/>
        <v>1328.1949999999999</v>
      </c>
      <c r="E745" s="190">
        <f t="shared" si="42"/>
        <v>1210.6324999999999</v>
      </c>
      <c r="F745" s="190">
        <f t="shared" si="42"/>
        <v>1073.4762499999999</v>
      </c>
      <c r="G745" s="190">
        <f t="shared" si="42"/>
        <v>747.43624999999997</v>
      </c>
      <c r="H745" s="190">
        <f t="shared" si="42"/>
        <v>561.16499999999996</v>
      </c>
      <c r="I745" s="190">
        <f t="shared" si="42"/>
        <v>401.28</v>
      </c>
    </row>
    <row r="746" spans="1:9" ht="14" hidden="1" x14ac:dyDescent="0.15">
      <c r="A746" s="25">
        <v>58</v>
      </c>
      <c r="B746" s="28"/>
      <c r="C746" s="190">
        <f t="shared" si="42"/>
        <v>1579.7787499999999</v>
      </c>
      <c r="D746" s="190">
        <f t="shared" si="42"/>
        <v>1373.3912499999999</v>
      </c>
      <c r="E746" s="190">
        <f t="shared" si="42"/>
        <v>1248.7749999999999</v>
      </c>
      <c r="F746" s="190">
        <f t="shared" si="42"/>
        <v>1119.45625</v>
      </c>
      <c r="G746" s="190">
        <f t="shared" si="42"/>
        <v>777.21875</v>
      </c>
      <c r="H746" s="190">
        <f t="shared" si="42"/>
        <v>605.83875</v>
      </c>
      <c r="I746" s="190">
        <f t="shared" si="42"/>
        <v>434.45874999999995</v>
      </c>
    </row>
    <row r="747" spans="1:9" ht="14" hidden="1" x14ac:dyDescent="0.15">
      <c r="A747" s="25">
        <v>59</v>
      </c>
      <c r="B747" s="28"/>
      <c r="C747" s="190">
        <f t="shared" si="42"/>
        <v>1632.55125</v>
      </c>
      <c r="D747" s="190">
        <f t="shared" si="42"/>
        <v>1419.6324999999999</v>
      </c>
      <c r="E747" s="190">
        <f t="shared" si="42"/>
        <v>1286.395</v>
      </c>
      <c r="F747" s="190">
        <f t="shared" si="42"/>
        <v>1164.6524999999999</v>
      </c>
      <c r="G747" s="190">
        <f t="shared" si="42"/>
        <v>806.47874999999999</v>
      </c>
      <c r="H747" s="190">
        <f t="shared" si="42"/>
        <v>653.90874999999994</v>
      </c>
      <c r="I747" s="190">
        <f t="shared" si="42"/>
        <v>470.24999999999994</v>
      </c>
    </row>
    <row r="748" spans="1:9" ht="14" hidden="1" x14ac:dyDescent="0.15">
      <c r="A748" s="25">
        <v>60</v>
      </c>
      <c r="B748" s="28"/>
      <c r="C748" s="190">
        <f t="shared" si="42"/>
        <v>1685.0624999999998</v>
      </c>
      <c r="D748" s="190">
        <f t="shared" si="42"/>
        <v>1465.09</v>
      </c>
      <c r="E748" s="190">
        <f t="shared" si="42"/>
        <v>1325.06</v>
      </c>
      <c r="F748" s="190">
        <f t="shared" si="42"/>
        <v>1210.3712499999999</v>
      </c>
      <c r="G748" s="190">
        <f t="shared" si="42"/>
        <v>836.2612499999999</v>
      </c>
      <c r="H748" s="190">
        <f t="shared" si="42"/>
        <v>705.89749999999992</v>
      </c>
      <c r="I748" s="190">
        <f t="shared" si="42"/>
        <v>509.17624999999998</v>
      </c>
    </row>
    <row r="749" spans="1:9" ht="14" hidden="1" x14ac:dyDescent="0.15">
      <c r="A749" s="25">
        <v>61</v>
      </c>
      <c r="B749" s="28"/>
      <c r="C749" s="190">
        <f t="shared" si="42"/>
        <v>1750.11375</v>
      </c>
      <c r="D749" s="190">
        <f t="shared" si="42"/>
        <v>1521.25875</v>
      </c>
      <c r="E749" s="190">
        <f t="shared" si="42"/>
        <v>1382.0124999999998</v>
      </c>
      <c r="F749" s="190">
        <f t="shared" si="42"/>
        <v>1255.3062499999999</v>
      </c>
      <c r="G749" s="190">
        <f t="shared" si="42"/>
        <v>867.34999999999991</v>
      </c>
      <c r="H749" s="190">
        <f t="shared" si="42"/>
        <v>761.54374999999993</v>
      </c>
      <c r="I749" s="190">
        <f t="shared" si="42"/>
        <v>550.45375000000001</v>
      </c>
    </row>
    <row r="750" spans="1:9" ht="14" hidden="1" x14ac:dyDescent="0.15">
      <c r="A750" s="25">
        <v>62</v>
      </c>
      <c r="B750" s="28"/>
      <c r="C750" s="190">
        <f t="shared" si="42"/>
        <v>1828.48875</v>
      </c>
      <c r="D750" s="190">
        <f t="shared" si="42"/>
        <v>1589.70625</v>
      </c>
      <c r="E750" s="190">
        <f t="shared" si="42"/>
        <v>1449.67625</v>
      </c>
      <c r="F750" s="190">
        <f t="shared" si="42"/>
        <v>1311.9974999999999</v>
      </c>
      <c r="G750" s="190">
        <f t="shared" si="42"/>
        <v>906.79874999999993</v>
      </c>
      <c r="H750" s="190">
        <f t="shared" si="42"/>
        <v>821.89249999999993</v>
      </c>
      <c r="I750" s="190">
        <f t="shared" si="42"/>
        <v>595.38874999999996</v>
      </c>
    </row>
    <row r="751" spans="1:9" ht="14" hidden="1" x14ac:dyDescent="0.15">
      <c r="A751" s="25">
        <v>63</v>
      </c>
      <c r="B751" s="28"/>
      <c r="C751" s="190">
        <f t="shared" si="42"/>
        <v>1922.5387499999999</v>
      </c>
      <c r="D751" s="190">
        <f t="shared" si="42"/>
        <v>1671.4775</v>
      </c>
      <c r="E751" s="190">
        <f t="shared" si="42"/>
        <v>1524.91625</v>
      </c>
      <c r="F751" s="190">
        <f t="shared" si="42"/>
        <v>1379.3999999999999</v>
      </c>
      <c r="G751" s="190">
        <f t="shared" si="42"/>
        <v>954.08499999999992</v>
      </c>
      <c r="H751" s="190">
        <f t="shared" si="42"/>
        <v>886.42124999999999</v>
      </c>
      <c r="I751" s="190">
        <f t="shared" si="42"/>
        <v>643.45875000000001</v>
      </c>
    </row>
    <row r="752" spans="1:9" ht="14" hidden="1" x14ac:dyDescent="0.15">
      <c r="A752" s="25">
        <v>64</v>
      </c>
      <c r="B752" s="28"/>
      <c r="C752" s="190">
        <f t="shared" si="42"/>
        <v>2033.3087499999999</v>
      </c>
      <c r="D752" s="190">
        <f t="shared" si="42"/>
        <v>1768.4012499999999</v>
      </c>
      <c r="E752" s="190">
        <f t="shared" si="42"/>
        <v>1611.9124999999999</v>
      </c>
      <c r="F752" s="190">
        <f t="shared" si="42"/>
        <v>1458.82</v>
      </c>
      <c r="G752" s="190">
        <f t="shared" si="42"/>
        <v>1059.3687499999999</v>
      </c>
      <c r="H752" s="190">
        <f t="shared" si="42"/>
        <v>956.43624999999997</v>
      </c>
      <c r="I752" s="190">
        <f t="shared" si="42"/>
        <v>694.92499999999995</v>
      </c>
    </row>
    <row r="753" spans="1:9" ht="14" hidden="1" x14ac:dyDescent="0.15">
      <c r="A753" s="25">
        <v>65</v>
      </c>
      <c r="B753" s="28"/>
      <c r="C753" s="190">
        <f t="shared" si="42"/>
        <v>2166.5462499999999</v>
      </c>
      <c r="D753" s="190">
        <f t="shared" si="42"/>
        <v>1883.3512499999999</v>
      </c>
      <c r="E753" s="190">
        <f t="shared" si="42"/>
        <v>1717.19625</v>
      </c>
      <c r="F753" s="190">
        <f t="shared" si="42"/>
        <v>1568.0224999999998</v>
      </c>
      <c r="G753" s="190">
        <f t="shared" si="42"/>
        <v>1134.0862499999998</v>
      </c>
      <c r="H753" s="190">
        <f t="shared" si="42"/>
        <v>1031.9375</v>
      </c>
      <c r="I753" s="190">
        <f t="shared" si="42"/>
        <v>750.83249999999998</v>
      </c>
    </row>
    <row r="754" spans="1:9" ht="14" hidden="1" x14ac:dyDescent="0.15">
      <c r="A754" s="25">
        <v>66</v>
      </c>
      <c r="B754" s="28"/>
      <c r="C754" s="190">
        <f t="shared" si="42"/>
        <v>2321.9899999999998</v>
      </c>
      <c r="D754" s="190">
        <f t="shared" si="42"/>
        <v>2019.2012499999998</v>
      </c>
      <c r="E754" s="190">
        <f t="shared" si="42"/>
        <v>1841.29</v>
      </c>
      <c r="F754" s="190">
        <f t="shared" si="42"/>
        <v>1693.4224999999999</v>
      </c>
      <c r="G754" s="190">
        <f t="shared" si="42"/>
        <v>1221.605</v>
      </c>
      <c r="H754" s="190">
        <f t="shared" si="42"/>
        <v>1113.18625</v>
      </c>
      <c r="I754" s="190">
        <f t="shared" si="42"/>
        <v>810.92</v>
      </c>
    </row>
    <row r="755" spans="1:9" ht="14" hidden="1" x14ac:dyDescent="0.15">
      <c r="A755" s="25">
        <v>67</v>
      </c>
      <c r="B755" s="28"/>
      <c r="C755" s="190">
        <f t="shared" ref="C755:I770" si="43">+C55*$M$4</f>
        <v>2507.4775</v>
      </c>
      <c r="D755" s="190">
        <f t="shared" si="43"/>
        <v>2180.6537499999999</v>
      </c>
      <c r="E755" s="190">
        <f t="shared" si="43"/>
        <v>1988.6349999999998</v>
      </c>
      <c r="F755" s="190">
        <f t="shared" si="43"/>
        <v>1830.0562499999999</v>
      </c>
      <c r="G755" s="190">
        <f t="shared" si="43"/>
        <v>1319.3125</v>
      </c>
      <c r="H755" s="190">
        <f t="shared" si="43"/>
        <v>1200.9662499999999</v>
      </c>
      <c r="I755" s="190">
        <f t="shared" si="43"/>
        <v>875.70999999999992</v>
      </c>
    </row>
    <row r="756" spans="1:9" s="9" customFormat="1" ht="14" hidden="1" x14ac:dyDescent="0.15">
      <c r="A756" s="25">
        <v>68</v>
      </c>
      <c r="B756" s="28"/>
      <c r="C756" s="223">
        <f t="shared" si="43"/>
        <v>2720.9187499999998</v>
      </c>
      <c r="D756" s="223">
        <f t="shared" si="43"/>
        <v>2365.3574999999996</v>
      </c>
      <c r="E756" s="223">
        <f t="shared" si="43"/>
        <v>2157.4024999999997</v>
      </c>
      <c r="F756" s="223">
        <f t="shared" si="43"/>
        <v>1984.1937499999999</v>
      </c>
      <c r="G756" s="223">
        <f t="shared" si="43"/>
        <v>1430.6049999999998</v>
      </c>
      <c r="H756" s="223">
        <f t="shared" si="43"/>
        <v>1295.5387499999999</v>
      </c>
      <c r="I756" s="223">
        <f t="shared" si="43"/>
        <v>945.20249999999999</v>
      </c>
    </row>
    <row r="757" spans="1:9" ht="14" hidden="1" x14ac:dyDescent="0.15">
      <c r="A757" s="25">
        <v>69</v>
      </c>
      <c r="B757" s="28"/>
      <c r="C757" s="190">
        <f t="shared" si="43"/>
        <v>2968.8449999999998</v>
      </c>
      <c r="D757" s="190">
        <f t="shared" si="43"/>
        <v>2581.6724999999997</v>
      </c>
      <c r="E757" s="190">
        <f t="shared" si="43"/>
        <v>2353.8624999999997</v>
      </c>
      <c r="F757" s="190">
        <f t="shared" si="43"/>
        <v>2166.8074999999999</v>
      </c>
      <c r="G757" s="190">
        <f t="shared" si="43"/>
        <v>1488.3412499999999</v>
      </c>
      <c r="H757" s="190">
        <f t="shared" si="43"/>
        <v>1397.6875</v>
      </c>
      <c r="I757" s="190">
        <f t="shared" si="43"/>
        <v>1020.18125</v>
      </c>
    </row>
    <row r="758" spans="1:9" ht="14" hidden="1" x14ac:dyDescent="0.15">
      <c r="A758" s="25">
        <v>70</v>
      </c>
      <c r="B758" s="28"/>
      <c r="C758" s="190">
        <f t="shared" si="43"/>
        <v>3256.22</v>
      </c>
      <c r="D758" s="190">
        <f t="shared" si="43"/>
        <v>2831.6887499999998</v>
      </c>
      <c r="E758" s="190">
        <f t="shared" si="43"/>
        <v>2559.4662499999999</v>
      </c>
      <c r="F758" s="190">
        <f t="shared" si="43"/>
        <v>2411.3374999999996</v>
      </c>
      <c r="G758" s="190">
        <f t="shared" si="43"/>
        <v>1645.61375</v>
      </c>
      <c r="H758" s="190">
        <f t="shared" si="43"/>
        <v>1507.4124999999999</v>
      </c>
      <c r="I758" s="190">
        <f t="shared" si="43"/>
        <v>1100.385</v>
      </c>
    </row>
    <row r="759" spans="1:9" ht="14" hidden="1" x14ac:dyDescent="0.15">
      <c r="A759" s="25">
        <v>71</v>
      </c>
      <c r="B759" s="28"/>
      <c r="C759" s="190">
        <f t="shared" si="43"/>
        <v>3586.4399999999996</v>
      </c>
      <c r="D759" s="190">
        <f t="shared" si="43"/>
        <v>3118.8024999999998</v>
      </c>
      <c r="E759" s="190">
        <f t="shared" si="43"/>
        <v>2843.1837499999997</v>
      </c>
      <c r="F759" s="190">
        <f t="shared" si="43"/>
        <v>2655.3449999999998</v>
      </c>
      <c r="G759" s="190">
        <f t="shared" si="43"/>
        <v>1812.8137499999998</v>
      </c>
      <c r="H759" s="190">
        <f t="shared" si="43"/>
        <v>1625.4974999999999</v>
      </c>
      <c r="I759" s="190">
        <f t="shared" si="43"/>
        <v>1186.0749999999998</v>
      </c>
    </row>
    <row r="760" spans="1:9" ht="14" hidden="1" x14ac:dyDescent="0.15">
      <c r="A760" s="25">
        <v>72</v>
      </c>
      <c r="B760" s="28"/>
      <c r="C760" s="190">
        <f t="shared" si="43"/>
        <v>3967.0812499999997</v>
      </c>
      <c r="D760" s="190">
        <f t="shared" si="43"/>
        <v>3449.5449999999996</v>
      </c>
      <c r="E760" s="190">
        <f t="shared" si="43"/>
        <v>3145.9724999999999</v>
      </c>
      <c r="F760" s="190">
        <f t="shared" si="43"/>
        <v>2938.80125</v>
      </c>
      <c r="G760" s="190">
        <f t="shared" si="43"/>
        <v>2006.3999999999999</v>
      </c>
      <c r="H760" s="190">
        <f t="shared" si="43"/>
        <v>1751.9424999999999</v>
      </c>
      <c r="I760" s="190">
        <f t="shared" si="43"/>
        <v>1277.5124999999998</v>
      </c>
    </row>
    <row r="761" spans="1:9" ht="14" hidden="1" x14ac:dyDescent="0.15">
      <c r="A761" s="25">
        <v>73</v>
      </c>
      <c r="B761" s="28"/>
      <c r="C761" s="190">
        <f t="shared" si="43"/>
        <v>4406.5037499999999</v>
      </c>
      <c r="D761" s="190">
        <f t="shared" si="43"/>
        <v>3831.2312499999998</v>
      </c>
      <c r="E761" s="190">
        <f t="shared" si="43"/>
        <v>3492.9124999999999</v>
      </c>
      <c r="F761" s="190">
        <f t="shared" si="43"/>
        <v>3262.49</v>
      </c>
      <c r="G761" s="190">
        <f t="shared" si="43"/>
        <v>2226.63375</v>
      </c>
      <c r="H761" s="190">
        <f t="shared" si="43"/>
        <v>1887.5312499999998</v>
      </c>
      <c r="I761" s="190">
        <f t="shared" si="43"/>
        <v>1374.95875</v>
      </c>
    </row>
    <row r="762" spans="1:9" ht="14" hidden="1" x14ac:dyDescent="0.15">
      <c r="A762" s="25">
        <v>74</v>
      </c>
      <c r="B762" s="28"/>
      <c r="C762" s="190">
        <f t="shared" si="43"/>
        <v>4912.5450000000001</v>
      </c>
      <c r="D762" s="190">
        <f t="shared" si="43"/>
        <v>4271.1762499999995</v>
      </c>
      <c r="E762" s="190">
        <f t="shared" si="43"/>
        <v>3894.4537499999997</v>
      </c>
      <c r="F762" s="190">
        <f t="shared" si="43"/>
        <v>3637.9062499999995</v>
      </c>
      <c r="G762" s="190">
        <f t="shared" si="43"/>
        <v>2483.4424999999997</v>
      </c>
      <c r="H762" s="190">
        <f t="shared" si="43"/>
        <v>2032.0024999999998</v>
      </c>
      <c r="I762" s="190">
        <f t="shared" si="43"/>
        <v>1477.6299999999999</v>
      </c>
    </row>
    <row r="763" spans="1:9" ht="14" hidden="1" x14ac:dyDescent="0.15">
      <c r="A763" s="25">
        <v>75</v>
      </c>
      <c r="B763" s="28"/>
      <c r="C763" s="190">
        <f t="shared" si="43"/>
        <v>5492.5199999999995</v>
      </c>
      <c r="D763" s="190">
        <f t="shared" si="43"/>
        <v>4776.4337499999992</v>
      </c>
      <c r="E763" s="190">
        <f t="shared" si="43"/>
        <v>4337.2725</v>
      </c>
      <c r="F763" s="190">
        <f t="shared" si="43"/>
        <v>4093.2649999999999</v>
      </c>
      <c r="G763" s="190">
        <f t="shared" si="43"/>
        <v>2786.4924999999998</v>
      </c>
      <c r="H763" s="190">
        <f t="shared" si="43"/>
        <v>2185.0949999999998</v>
      </c>
      <c r="I763" s="190">
        <f t="shared" si="43"/>
        <v>1585.5262499999999</v>
      </c>
    </row>
    <row r="764" spans="1:9" ht="14" hidden="1" x14ac:dyDescent="0.15">
      <c r="A764" s="25">
        <v>76</v>
      </c>
      <c r="B764" s="28"/>
      <c r="C764" s="190">
        <f t="shared" si="43"/>
        <v>6160.0137499999992</v>
      </c>
      <c r="D764" s="190">
        <f t="shared" si="43"/>
        <v>5356.1475</v>
      </c>
      <c r="E764" s="190">
        <f t="shared" si="43"/>
        <v>4879.8887500000001</v>
      </c>
      <c r="F764" s="190">
        <f t="shared" si="43"/>
        <v>4589.6399999999994</v>
      </c>
      <c r="G764" s="190">
        <f t="shared" si="43"/>
        <v>3124.5499999999997</v>
      </c>
      <c r="H764" s="190">
        <f t="shared" si="43"/>
        <v>2346.8087499999997</v>
      </c>
      <c r="I764" s="190">
        <f t="shared" si="43"/>
        <v>1697.86375</v>
      </c>
    </row>
    <row r="765" spans="1:9" ht="14" hidden="1" x14ac:dyDescent="0.15">
      <c r="A765" s="25">
        <v>77</v>
      </c>
      <c r="B765" s="28"/>
      <c r="C765" s="190">
        <f t="shared" si="43"/>
        <v>6917.3774999999996</v>
      </c>
      <c r="D765" s="190">
        <f t="shared" si="43"/>
        <v>6015.80375</v>
      </c>
      <c r="E765" s="190">
        <f t="shared" si="43"/>
        <v>5484.6824999999999</v>
      </c>
      <c r="F765" s="190">
        <f t="shared" si="43"/>
        <v>5117.1037499999993</v>
      </c>
      <c r="G765" s="190">
        <f t="shared" si="43"/>
        <v>3509.6324999999997</v>
      </c>
      <c r="H765" s="190">
        <f t="shared" si="43"/>
        <v>2516.0987499999997</v>
      </c>
      <c r="I765" s="190">
        <f t="shared" si="43"/>
        <v>1813.5974999999999</v>
      </c>
    </row>
    <row r="766" spans="1:9" ht="14" hidden="1" x14ac:dyDescent="0.15">
      <c r="A766" s="25">
        <v>78</v>
      </c>
      <c r="B766" s="28"/>
      <c r="C766" s="190">
        <f t="shared" si="43"/>
        <v>7772.9712499999996</v>
      </c>
      <c r="D766" s="190">
        <f t="shared" si="43"/>
        <v>6759.0599999999995</v>
      </c>
      <c r="E766" s="190">
        <f t="shared" si="43"/>
        <v>6162.3649999999998</v>
      </c>
      <c r="F766" s="190">
        <f t="shared" si="43"/>
        <v>5488.8624999999993</v>
      </c>
      <c r="G766" s="190">
        <f t="shared" si="43"/>
        <v>3779.2424999999998</v>
      </c>
      <c r="H766" s="190">
        <f t="shared" si="43"/>
        <v>2691.6587499999996</v>
      </c>
      <c r="I766" s="190">
        <f t="shared" si="43"/>
        <v>1931.4212499999999</v>
      </c>
    </row>
    <row r="767" spans="1:9" ht="14" hidden="1" x14ac:dyDescent="0.15">
      <c r="A767" s="25">
        <v>79</v>
      </c>
      <c r="B767" s="28"/>
      <c r="C767" s="190">
        <f t="shared" si="43"/>
        <v>8733.3262500000001</v>
      </c>
      <c r="D767" s="190">
        <f t="shared" si="43"/>
        <v>7593.7537499999999</v>
      </c>
      <c r="E767" s="190">
        <f t="shared" si="43"/>
        <v>6924.1699999999992</v>
      </c>
      <c r="F767" s="190">
        <f t="shared" si="43"/>
        <v>5879.4312499999996</v>
      </c>
      <c r="G767" s="190">
        <f t="shared" si="43"/>
        <v>4045.1949999999997</v>
      </c>
      <c r="H767" s="190">
        <f t="shared" si="43"/>
        <v>2872.1824999999999</v>
      </c>
      <c r="I767" s="190">
        <f t="shared" si="43"/>
        <v>2048.1999999999998</v>
      </c>
    </row>
    <row r="768" spans="1:9" ht="14" hidden="1" x14ac:dyDescent="0.15">
      <c r="A768" s="25">
        <v>80</v>
      </c>
      <c r="B768" s="28" t="s">
        <v>3</v>
      </c>
      <c r="C768" s="190">
        <f t="shared" si="43"/>
        <v>9815.1624999999985</v>
      </c>
      <c r="D768" s="190">
        <f t="shared" si="43"/>
        <v>8593.8187499999985</v>
      </c>
      <c r="E768" s="190">
        <f t="shared" si="43"/>
        <v>7649.9224999999997</v>
      </c>
      <c r="F768" s="190">
        <f t="shared" si="43"/>
        <v>6286.9812499999998</v>
      </c>
      <c r="G768" s="190">
        <f t="shared" si="43"/>
        <v>4319.5074999999997</v>
      </c>
      <c r="H768" s="190">
        <f t="shared" si="43"/>
        <v>3054.7962499999999</v>
      </c>
      <c r="I768" s="190">
        <f t="shared" si="43"/>
        <v>2161.84375</v>
      </c>
    </row>
    <row r="769" spans="1:9" ht="14" hidden="1" x14ac:dyDescent="0.15">
      <c r="A769" s="25">
        <v>1</v>
      </c>
      <c r="B769" s="28" t="s">
        <v>4</v>
      </c>
      <c r="C769" s="190">
        <f t="shared" si="43"/>
        <v>376.72249999999997</v>
      </c>
      <c r="D769" s="190">
        <f t="shared" si="43"/>
        <v>327.34625</v>
      </c>
      <c r="E769" s="190">
        <f t="shared" si="43"/>
        <v>237.21499999999997</v>
      </c>
      <c r="F769" s="190">
        <f t="shared" si="43"/>
        <v>162.4975</v>
      </c>
      <c r="G769" s="190">
        <f t="shared" si="43"/>
        <v>88.824999999999989</v>
      </c>
      <c r="H769" s="190">
        <f t="shared" si="43"/>
        <v>52.511249999999997</v>
      </c>
      <c r="I769" s="190">
        <f t="shared" si="43"/>
        <v>30.043749999999999</v>
      </c>
    </row>
    <row r="770" spans="1:9" ht="14" hidden="1" x14ac:dyDescent="0.15">
      <c r="A770" s="25">
        <v>2</v>
      </c>
      <c r="B770" s="28" t="s">
        <v>1</v>
      </c>
      <c r="C770" s="190">
        <f t="shared" si="43"/>
        <v>445.16999999999996</v>
      </c>
      <c r="D770" s="190">
        <f t="shared" si="43"/>
        <v>386.65</v>
      </c>
      <c r="E770" s="190">
        <f t="shared" si="43"/>
        <v>280.32124999999996</v>
      </c>
      <c r="F770" s="190">
        <f t="shared" si="43"/>
        <v>192.01874999999998</v>
      </c>
      <c r="G770" s="190">
        <f t="shared" si="43"/>
        <v>104.76124999999999</v>
      </c>
      <c r="H770" s="190">
        <f t="shared" si="43"/>
        <v>61.916249999999998</v>
      </c>
      <c r="I770" s="190">
        <f t="shared" si="43"/>
        <v>35.53</v>
      </c>
    </row>
    <row r="771" spans="1:9" ht="15" hidden="1" thickBot="1" x14ac:dyDescent="0.2">
      <c r="A771" s="25">
        <v>3</v>
      </c>
      <c r="B771" s="28" t="s">
        <v>5</v>
      </c>
      <c r="C771" s="190">
        <f t="shared" ref="C771:I771" si="44">+C71*$M$4</f>
        <v>616.28874999999994</v>
      </c>
      <c r="D771" s="190">
        <f t="shared" si="44"/>
        <v>535.5625</v>
      </c>
      <c r="E771" s="190">
        <f t="shared" si="44"/>
        <v>387.95624999999995</v>
      </c>
      <c r="F771" s="190">
        <f t="shared" si="44"/>
        <v>265.95249999999999</v>
      </c>
      <c r="G771" s="190">
        <f t="shared" si="44"/>
        <v>145.255</v>
      </c>
      <c r="H771" s="190">
        <f t="shared" si="44"/>
        <v>85.69</v>
      </c>
      <c r="I771" s="190">
        <f t="shared" si="44"/>
        <v>49.376249999999999</v>
      </c>
    </row>
    <row r="772" spans="1:9" ht="14" hidden="1" thickBot="1" x14ac:dyDescent="0.2">
      <c r="A772" s="32"/>
      <c r="B772" s="32"/>
      <c r="C772" s="32"/>
      <c r="D772" s="32"/>
      <c r="E772" s="32"/>
      <c r="F772" s="32"/>
      <c r="G772" s="32"/>
    </row>
    <row r="773" spans="1:9" ht="18" hidden="1" x14ac:dyDescent="0.2">
      <c r="A773" s="443" t="s">
        <v>68</v>
      </c>
      <c r="B773" s="444"/>
      <c r="C773" s="444"/>
      <c r="D773" s="444"/>
      <c r="E773" s="444"/>
      <c r="F773" s="444"/>
      <c r="G773" s="445"/>
    </row>
    <row r="774" spans="1:9" ht="18" hidden="1" x14ac:dyDescent="0.2">
      <c r="A774" s="437" t="s">
        <v>70</v>
      </c>
      <c r="B774" s="438"/>
      <c r="C774" s="438"/>
      <c r="D774" s="438"/>
      <c r="E774" s="438"/>
      <c r="F774" s="438"/>
      <c r="G774" s="439"/>
    </row>
    <row r="775" spans="1:9" hidden="1" x14ac:dyDescent="0.15">
      <c r="A775" s="440" t="s">
        <v>0</v>
      </c>
      <c r="B775" s="441"/>
      <c r="C775" s="441"/>
      <c r="D775" s="441"/>
      <c r="E775" s="441"/>
      <c r="F775" s="441"/>
      <c r="G775" s="442"/>
    </row>
    <row r="776" spans="1:9" hidden="1" x14ac:dyDescent="0.15">
      <c r="A776" s="25" t="s">
        <v>2</v>
      </c>
      <c r="B776" s="26" t="s">
        <v>2</v>
      </c>
      <c r="C776" s="247" t="s">
        <v>42</v>
      </c>
      <c r="D776" s="247" t="s">
        <v>43</v>
      </c>
      <c r="E776" s="247" t="s">
        <v>44</v>
      </c>
      <c r="F776" s="247" t="s">
        <v>45</v>
      </c>
      <c r="G776" s="248" t="s">
        <v>46</v>
      </c>
    </row>
    <row r="777" spans="1:9" ht="14" hidden="1" x14ac:dyDescent="0.15">
      <c r="A777" s="25">
        <v>18</v>
      </c>
      <c r="B777" s="28"/>
      <c r="C777" s="190">
        <f>+C147*$M$4</f>
        <v>674.80874999999992</v>
      </c>
      <c r="D777" s="190">
        <f t="shared" ref="D777:G777" si="45">+D147*$M$4</f>
        <v>660.96249999999998</v>
      </c>
      <c r="E777" s="190">
        <f t="shared" si="45"/>
        <v>624.38749999999993</v>
      </c>
      <c r="F777" s="190">
        <f t="shared" si="45"/>
        <v>569.52499999999998</v>
      </c>
      <c r="G777" s="190">
        <f t="shared" si="45"/>
        <v>440.72874999999999</v>
      </c>
    </row>
    <row r="778" spans="1:9" ht="14" hidden="1" x14ac:dyDescent="0.15">
      <c r="A778" s="25">
        <v>19</v>
      </c>
      <c r="B778" s="28"/>
      <c r="C778" s="190">
        <f t="shared" ref="C778:G793" si="46">+C148*$M$4</f>
        <v>687.34875</v>
      </c>
      <c r="D778" s="190">
        <f t="shared" si="46"/>
        <v>673.76374999999996</v>
      </c>
      <c r="E778" s="190">
        <f t="shared" si="46"/>
        <v>635.3599999999999</v>
      </c>
      <c r="F778" s="190">
        <f t="shared" si="46"/>
        <v>579.71375</v>
      </c>
      <c r="G778" s="190">
        <f t="shared" si="46"/>
        <v>449.61124999999998</v>
      </c>
    </row>
    <row r="779" spans="1:9" ht="14" hidden="1" x14ac:dyDescent="0.15">
      <c r="A779" s="25">
        <v>20</v>
      </c>
      <c r="B779" s="28"/>
      <c r="C779" s="190">
        <f t="shared" si="46"/>
        <v>698.84375</v>
      </c>
      <c r="D779" s="190">
        <f t="shared" si="46"/>
        <v>683.43</v>
      </c>
      <c r="E779" s="190">
        <f t="shared" si="46"/>
        <v>645.54874999999993</v>
      </c>
      <c r="F779" s="190">
        <f t="shared" si="46"/>
        <v>588.0737499999999</v>
      </c>
      <c r="G779" s="190">
        <f t="shared" si="46"/>
        <v>458.23249999999996</v>
      </c>
    </row>
    <row r="780" spans="1:9" ht="14" hidden="1" x14ac:dyDescent="0.15">
      <c r="A780" s="25">
        <v>21</v>
      </c>
      <c r="B780" s="28"/>
      <c r="C780" s="190">
        <f t="shared" si="46"/>
        <v>710.59999999999991</v>
      </c>
      <c r="D780" s="190">
        <f t="shared" si="46"/>
        <v>696.23124999999993</v>
      </c>
      <c r="E780" s="190">
        <f t="shared" si="46"/>
        <v>655.73749999999995</v>
      </c>
      <c r="F780" s="190">
        <f t="shared" si="46"/>
        <v>597.74</v>
      </c>
      <c r="G780" s="190">
        <f t="shared" si="46"/>
        <v>468.15999999999997</v>
      </c>
    </row>
    <row r="781" spans="1:9" ht="14" hidden="1" x14ac:dyDescent="0.15">
      <c r="A781" s="25">
        <v>22</v>
      </c>
      <c r="B781" s="28"/>
      <c r="C781" s="190">
        <f t="shared" si="46"/>
        <v>721.57249999999999</v>
      </c>
      <c r="D781" s="190">
        <f t="shared" si="46"/>
        <v>709.55499999999995</v>
      </c>
      <c r="E781" s="190">
        <f t="shared" si="46"/>
        <v>666.97124999999994</v>
      </c>
      <c r="F781" s="190">
        <f t="shared" si="46"/>
        <v>609.23500000000001</v>
      </c>
      <c r="G781" s="190">
        <f t="shared" si="46"/>
        <v>478.60999999999996</v>
      </c>
    </row>
    <row r="782" spans="1:9" ht="14" hidden="1" x14ac:dyDescent="0.15">
      <c r="A782" s="25">
        <v>23</v>
      </c>
      <c r="B782" s="28"/>
      <c r="C782" s="190">
        <f t="shared" si="46"/>
        <v>735.15749999999991</v>
      </c>
      <c r="D782" s="190">
        <f t="shared" si="46"/>
        <v>720.005</v>
      </c>
      <c r="E782" s="190">
        <f t="shared" si="46"/>
        <v>678.72749999999996</v>
      </c>
      <c r="F782" s="190">
        <f t="shared" si="46"/>
        <v>618.11749999999995</v>
      </c>
      <c r="G782" s="190">
        <f t="shared" si="46"/>
        <v>488.27624999999995</v>
      </c>
    </row>
    <row r="783" spans="1:9" ht="14" hidden="1" x14ac:dyDescent="0.15">
      <c r="A783" s="25">
        <v>24</v>
      </c>
      <c r="B783" s="28"/>
      <c r="C783" s="190">
        <f t="shared" si="46"/>
        <v>747.43624999999997</v>
      </c>
      <c r="D783" s="190">
        <f t="shared" si="46"/>
        <v>732.02249999999992</v>
      </c>
      <c r="E783" s="190">
        <f t="shared" si="46"/>
        <v>690.22249999999997</v>
      </c>
      <c r="F783" s="190">
        <f t="shared" si="46"/>
        <v>629.08999999999992</v>
      </c>
      <c r="G783" s="190">
        <f t="shared" si="46"/>
        <v>497.94249999999994</v>
      </c>
    </row>
    <row r="784" spans="1:9" ht="14" hidden="1" x14ac:dyDescent="0.15">
      <c r="A784" s="25">
        <v>25</v>
      </c>
      <c r="B784" s="28"/>
      <c r="C784" s="190">
        <f t="shared" si="46"/>
        <v>758.67</v>
      </c>
      <c r="D784" s="190">
        <f t="shared" si="46"/>
        <v>743.51749999999993</v>
      </c>
      <c r="E784" s="190">
        <f t="shared" si="46"/>
        <v>699.36624999999992</v>
      </c>
      <c r="F784" s="190">
        <f t="shared" si="46"/>
        <v>640.0625</v>
      </c>
      <c r="G784" s="190">
        <f t="shared" si="46"/>
        <v>509.69874999999996</v>
      </c>
    </row>
    <row r="785" spans="1:7" ht="14" hidden="1" x14ac:dyDescent="0.15">
      <c r="A785" s="25">
        <v>26</v>
      </c>
      <c r="B785" s="28"/>
      <c r="C785" s="190">
        <f t="shared" si="46"/>
        <v>770.9487499999999</v>
      </c>
      <c r="D785" s="190">
        <f t="shared" si="46"/>
        <v>755.79624999999999</v>
      </c>
      <c r="E785" s="190">
        <f t="shared" si="46"/>
        <v>711.90625</v>
      </c>
      <c r="F785" s="190">
        <f t="shared" si="46"/>
        <v>648.94499999999994</v>
      </c>
      <c r="G785" s="190">
        <f t="shared" si="46"/>
        <v>518.31999999999994</v>
      </c>
    </row>
    <row r="786" spans="1:7" ht="14" hidden="1" x14ac:dyDescent="0.15">
      <c r="A786" s="25">
        <v>27</v>
      </c>
      <c r="B786" s="28"/>
      <c r="C786" s="190">
        <f t="shared" si="46"/>
        <v>781.92124999999999</v>
      </c>
      <c r="D786" s="190">
        <f t="shared" si="46"/>
        <v>766.76874999999995</v>
      </c>
      <c r="E786" s="190">
        <f t="shared" si="46"/>
        <v>721.57249999999999</v>
      </c>
      <c r="F786" s="190">
        <f t="shared" si="46"/>
        <v>659.39499999999998</v>
      </c>
      <c r="G786" s="190">
        <f t="shared" si="46"/>
        <v>528.50874999999996</v>
      </c>
    </row>
    <row r="787" spans="1:7" ht="14" hidden="1" x14ac:dyDescent="0.15">
      <c r="A787" s="25">
        <v>28</v>
      </c>
      <c r="B787" s="28"/>
      <c r="C787" s="190">
        <f t="shared" si="46"/>
        <v>796.55124999999998</v>
      </c>
      <c r="D787" s="190">
        <f t="shared" si="46"/>
        <v>781.13749999999993</v>
      </c>
      <c r="E787" s="190">
        <f t="shared" si="46"/>
        <v>735.94124999999997</v>
      </c>
      <c r="F787" s="190">
        <f t="shared" si="46"/>
        <v>671.15125</v>
      </c>
      <c r="G787" s="190">
        <f t="shared" si="46"/>
        <v>541.30999999999995</v>
      </c>
    </row>
    <row r="788" spans="1:7" ht="14" hidden="1" x14ac:dyDescent="0.15">
      <c r="A788" s="25">
        <v>29</v>
      </c>
      <c r="B788" s="28"/>
      <c r="C788" s="190">
        <f t="shared" si="46"/>
        <v>810.92</v>
      </c>
      <c r="D788" s="190">
        <f t="shared" si="46"/>
        <v>794.72249999999997</v>
      </c>
      <c r="E788" s="190">
        <f t="shared" si="46"/>
        <v>749.00374999999997</v>
      </c>
      <c r="F788" s="190">
        <f t="shared" si="46"/>
        <v>682.38499999999999</v>
      </c>
      <c r="G788" s="190">
        <f t="shared" si="46"/>
        <v>555.15625</v>
      </c>
    </row>
    <row r="789" spans="1:7" ht="14" hidden="1" x14ac:dyDescent="0.15">
      <c r="A789" s="25">
        <v>30</v>
      </c>
      <c r="B789" s="28"/>
      <c r="C789" s="190">
        <f t="shared" si="46"/>
        <v>825.55</v>
      </c>
      <c r="D789" s="190">
        <f t="shared" si="46"/>
        <v>808.30749999999989</v>
      </c>
      <c r="E789" s="190">
        <f t="shared" si="46"/>
        <v>761.80499999999995</v>
      </c>
      <c r="F789" s="190">
        <f t="shared" si="46"/>
        <v>695.18624999999997</v>
      </c>
      <c r="G789" s="190">
        <f t="shared" si="46"/>
        <v>567.17374999999993</v>
      </c>
    </row>
    <row r="790" spans="1:7" ht="14" hidden="1" x14ac:dyDescent="0.15">
      <c r="A790" s="25">
        <v>31</v>
      </c>
      <c r="B790" s="28"/>
      <c r="C790" s="190">
        <f t="shared" si="46"/>
        <v>838.61249999999995</v>
      </c>
      <c r="D790" s="190">
        <f t="shared" si="46"/>
        <v>821.63124999999991</v>
      </c>
      <c r="E790" s="190">
        <f t="shared" si="46"/>
        <v>773.82249999999999</v>
      </c>
      <c r="F790" s="190">
        <f t="shared" si="46"/>
        <v>706.42</v>
      </c>
      <c r="G790" s="190">
        <f t="shared" si="46"/>
        <v>579.71375</v>
      </c>
    </row>
    <row r="791" spans="1:7" ht="14" hidden="1" x14ac:dyDescent="0.15">
      <c r="A791" s="25">
        <v>32</v>
      </c>
      <c r="B791" s="28"/>
      <c r="C791" s="190">
        <f t="shared" si="46"/>
        <v>853.50374999999997</v>
      </c>
      <c r="D791" s="190">
        <f t="shared" si="46"/>
        <v>835.47749999999996</v>
      </c>
      <c r="E791" s="190">
        <f t="shared" si="46"/>
        <v>788.19124999999997</v>
      </c>
      <c r="F791" s="190">
        <f t="shared" si="46"/>
        <v>718.4375</v>
      </c>
      <c r="G791" s="190">
        <f t="shared" si="46"/>
        <v>591.46999999999991</v>
      </c>
    </row>
    <row r="792" spans="1:7" ht="14" hidden="1" x14ac:dyDescent="0.15">
      <c r="A792" s="25">
        <v>33</v>
      </c>
      <c r="B792" s="28"/>
      <c r="C792" s="190">
        <f t="shared" si="46"/>
        <v>876.23249999999996</v>
      </c>
      <c r="D792" s="190">
        <f t="shared" si="46"/>
        <v>858.46749999999997</v>
      </c>
      <c r="E792" s="190">
        <f t="shared" si="46"/>
        <v>809.35249999999996</v>
      </c>
      <c r="F792" s="190">
        <f t="shared" si="46"/>
        <v>736.98624999999993</v>
      </c>
      <c r="G792" s="190">
        <f t="shared" si="46"/>
        <v>610.01874999999995</v>
      </c>
    </row>
    <row r="793" spans="1:7" ht="14" hidden="1" x14ac:dyDescent="0.15">
      <c r="A793" s="25">
        <v>34</v>
      </c>
      <c r="B793" s="28"/>
      <c r="C793" s="190">
        <f t="shared" si="46"/>
        <v>899.48374999999999</v>
      </c>
      <c r="D793" s="190">
        <f t="shared" si="46"/>
        <v>881.71874999999989</v>
      </c>
      <c r="E793" s="190">
        <f t="shared" si="46"/>
        <v>830.51374999999996</v>
      </c>
      <c r="F793" s="190">
        <f t="shared" si="46"/>
        <v>757.36374999999998</v>
      </c>
      <c r="G793" s="190">
        <f t="shared" si="46"/>
        <v>627.78374999999994</v>
      </c>
    </row>
    <row r="794" spans="1:7" ht="14" hidden="1" x14ac:dyDescent="0.15">
      <c r="A794" s="25">
        <v>35</v>
      </c>
      <c r="B794" s="28"/>
      <c r="C794" s="190">
        <f t="shared" ref="C794:G809" si="47">+C164*$M$4</f>
        <v>922.7349999999999</v>
      </c>
      <c r="D794" s="190">
        <f t="shared" si="47"/>
        <v>904.44749999999999</v>
      </c>
      <c r="E794" s="190">
        <f t="shared" si="47"/>
        <v>852.98124999999993</v>
      </c>
      <c r="F794" s="190">
        <f t="shared" si="47"/>
        <v>777.21875</v>
      </c>
      <c r="G794" s="190">
        <f t="shared" si="47"/>
        <v>645.54874999999993</v>
      </c>
    </row>
    <row r="795" spans="1:7" ht="14" hidden="1" x14ac:dyDescent="0.15">
      <c r="A795" s="25">
        <v>36</v>
      </c>
      <c r="B795" s="28"/>
      <c r="C795" s="190">
        <f t="shared" si="47"/>
        <v>945.72499999999991</v>
      </c>
      <c r="D795" s="190">
        <f t="shared" si="47"/>
        <v>927.43749999999989</v>
      </c>
      <c r="E795" s="190">
        <f t="shared" si="47"/>
        <v>874.14249999999993</v>
      </c>
      <c r="F795" s="190">
        <f t="shared" si="47"/>
        <v>796.55124999999998</v>
      </c>
      <c r="G795" s="190">
        <f t="shared" si="47"/>
        <v>664.88124999999991</v>
      </c>
    </row>
    <row r="796" spans="1:7" ht="14" hidden="1" x14ac:dyDescent="0.15">
      <c r="A796" s="25">
        <v>37</v>
      </c>
      <c r="B796" s="28"/>
      <c r="C796" s="190">
        <f t="shared" si="47"/>
        <v>968.71499999999992</v>
      </c>
      <c r="D796" s="190">
        <f t="shared" si="47"/>
        <v>950.4274999999999</v>
      </c>
      <c r="E796" s="190">
        <f t="shared" si="47"/>
        <v>895.56499999999994</v>
      </c>
      <c r="F796" s="190">
        <f t="shared" si="47"/>
        <v>817.18999999999994</v>
      </c>
      <c r="G796" s="190">
        <f t="shared" si="47"/>
        <v>681.86249999999995</v>
      </c>
    </row>
    <row r="797" spans="1:7" ht="14" hidden="1" x14ac:dyDescent="0.15">
      <c r="A797" s="25">
        <v>38</v>
      </c>
      <c r="B797" s="28"/>
      <c r="C797" s="190">
        <f t="shared" si="47"/>
        <v>993.0112499999999</v>
      </c>
      <c r="D797" s="190">
        <f t="shared" si="47"/>
        <v>973.67874999999992</v>
      </c>
      <c r="E797" s="190">
        <f t="shared" si="47"/>
        <v>918.29374999999993</v>
      </c>
      <c r="F797" s="190">
        <f t="shared" si="47"/>
        <v>836.52249999999992</v>
      </c>
      <c r="G797" s="190">
        <f t="shared" si="47"/>
        <v>701.71749999999997</v>
      </c>
    </row>
    <row r="798" spans="1:7" ht="14" hidden="1" x14ac:dyDescent="0.15">
      <c r="A798" s="25">
        <v>39</v>
      </c>
      <c r="B798" s="28"/>
      <c r="C798" s="190">
        <f t="shared" si="47"/>
        <v>1017.3074999999999</v>
      </c>
      <c r="D798" s="190">
        <f t="shared" si="47"/>
        <v>996.1462499999999</v>
      </c>
      <c r="E798" s="190">
        <f t="shared" si="47"/>
        <v>939.19374999999991</v>
      </c>
      <c r="F798" s="190">
        <f t="shared" si="47"/>
        <v>857.4224999999999</v>
      </c>
      <c r="G798" s="190">
        <f t="shared" si="47"/>
        <v>720.2662499999999</v>
      </c>
    </row>
    <row r="799" spans="1:7" ht="14" hidden="1" x14ac:dyDescent="0.15">
      <c r="A799" s="25">
        <v>40</v>
      </c>
      <c r="B799" s="28"/>
      <c r="C799" s="190">
        <f t="shared" si="47"/>
        <v>1041.3425</v>
      </c>
      <c r="D799" s="190">
        <f t="shared" si="47"/>
        <v>1020.18125</v>
      </c>
      <c r="E799" s="190">
        <f t="shared" si="47"/>
        <v>961.4</v>
      </c>
      <c r="F799" s="190">
        <f t="shared" si="47"/>
        <v>876.23249999999996</v>
      </c>
      <c r="G799" s="190">
        <f t="shared" si="47"/>
        <v>740.38249999999994</v>
      </c>
    </row>
    <row r="800" spans="1:7" ht="14" hidden="1" x14ac:dyDescent="0.15">
      <c r="A800" s="25">
        <v>41</v>
      </c>
      <c r="B800" s="28"/>
      <c r="C800" s="190">
        <f t="shared" si="47"/>
        <v>1065.6387499999998</v>
      </c>
      <c r="D800" s="190">
        <f t="shared" si="47"/>
        <v>1044.2162499999999</v>
      </c>
      <c r="E800" s="190">
        <f t="shared" si="47"/>
        <v>983.60624999999993</v>
      </c>
      <c r="F800" s="190">
        <f t="shared" si="47"/>
        <v>896.34875</v>
      </c>
      <c r="G800" s="190">
        <f t="shared" si="47"/>
        <v>758.93124999999998</v>
      </c>
    </row>
    <row r="801" spans="1:7" ht="14" hidden="1" x14ac:dyDescent="0.15">
      <c r="A801" s="25">
        <v>42</v>
      </c>
      <c r="B801" s="28"/>
      <c r="C801" s="190">
        <f t="shared" si="47"/>
        <v>1088.8899999999999</v>
      </c>
      <c r="D801" s="190">
        <f t="shared" si="47"/>
        <v>1066.9449999999999</v>
      </c>
      <c r="E801" s="190">
        <f t="shared" si="47"/>
        <v>1005.55125</v>
      </c>
      <c r="F801" s="190">
        <f t="shared" si="47"/>
        <v>915.94249999999988</v>
      </c>
      <c r="G801" s="190">
        <f t="shared" si="47"/>
        <v>780.09249999999997</v>
      </c>
    </row>
    <row r="802" spans="1:7" ht="14" hidden="1" x14ac:dyDescent="0.15">
      <c r="A802" s="25">
        <v>43</v>
      </c>
      <c r="B802" s="28"/>
      <c r="C802" s="190">
        <f t="shared" si="47"/>
        <v>1131.7349999999999</v>
      </c>
      <c r="D802" s="190">
        <f t="shared" si="47"/>
        <v>1109.2674999999999</v>
      </c>
      <c r="E802" s="190">
        <f t="shared" si="47"/>
        <v>1045</v>
      </c>
      <c r="F802" s="190">
        <f t="shared" si="47"/>
        <v>953.56249999999989</v>
      </c>
      <c r="G802" s="190">
        <f t="shared" si="47"/>
        <v>812.22624999999994</v>
      </c>
    </row>
    <row r="803" spans="1:7" ht="14" hidden="1" x14ac:dyDescent="0.15">
      <c r="A803" s="25">
        <v>44</v>
      </c>
      <c r="B803" s="28"/>
      <c r="C803" s="190">
        <f t="shared" si="47"/>
        <v>1175.625</v>
      </c>
      <c r="D803" s="190">
        <f t="shared" si="47"/>
        <v>1151.8512499999999</v>
      </c>
      <c r="E803" s="190">
        <f t="shared" si="47"/>
        <v>1084.9712499999998</v>
      </c>
      <c r="F803" s="190">
        <f t="shared" si="47"/>
        <v>990.13749999999993</v>
      </c>
      <c r="G803" s="190">
        <f t="shared" si="47"/>
        <v>848.01749999999993</v>
      </c>
    </row>
    <row r="804" spans="1:7" ht="14" hidden="1" x14ac:dyDescent="0.15">
      <c r="A804" s="25">
        <v>45</v>
      </c>
      <c r="B804" s="28"/>
      <c r="C804" s="190">
        <f t="shared" si="47"/>
        <v>1219.7762499999999</v>
      </c>
      <c r="D804" s="190">
        <f t="shared" si="47"/>
        <v>1193.3899999999999</v>
      </c>
      <c r="E804" s="190">
        <f t="shared" si="47"/>
        <v>1124.9424999999999</v>
      </c>
      <c r="F804" s="190">
        <f t="shared" si="47"/>
        <v>1026.1899999999998</v>
      </c>
      <c r="G804" s="190">
        <f t="shared" si="47"/>
        <v>881.9799999999999</v>
      </c>
    </row>
    <row r="805" spans="1:7" ht="14" hidden="1" x14ac:dyDescent="0.15">
      <c r="A805" s="25">
        <v>46</v>
      </c>
      <c r="B805" s="28"/>
      <c r="C805" s="190">
        <f t="shared" si="47"/>
        <v>1260.7925</v>
      </c>
      <c r="D805" s="190">
        <f t="shared" si="47"/>
        <v>1237.01875</v>
      </c>
      <c r="E805" s="190">
        <f t="shared" si="47"/>
        <v>1165.175</v>
      </c>
      <c r="F805" s="190">
        <f t="shared" si="47"/>
        <v>1063.0262499999999</v>
      </c>
      <c r="G805" s="190">
        <f t="shared" si="47"/>
        <v>914.89749999999992</v>
      </c>
    </row>
    <row r="806" spans="1:7" ht="14" hidden="1" x14ac:dyDescent="0.15">
      <c r="A806" s="25">
        <v>47</v>
      </c>
      <c r="B806" s="28"/>
      <c r="C806" s="190">
        <f t="shared" si="47"/>
        <v>1305.2049999999999</v>
      </c>
      <c r="D806" s="190">
        <f t="shared" si="47"/>
        <v>1278.5574999999999</v>
      </c>
      <c r="E806" s="190">
        <f t="shared" si="47"/>
        <v>1205.6687499999998</v>
      </c>
      <c r="F806" s="190">
        <f t="shared" si="47"/>
        <v>1099.3399999999999</v>
      </c>
      <c r="G806" s="190">
        <f t="shared" si="47"/>
        <v>950.4274999999999</v>
      </c>
    </row>
    <row r="807" spans="1:7" ht="14" hidden="1" x14ac:dyDescent="0.15">
      <c r="A807" s="25">
        <v>48</v>
      </c>
      <c r="B807" s="28"/>
      <c r="C807" s="190">
        <f t="shared" si="47"/>
        <v>1351.1849999999999</v>
      </c>
      <c r="D807" s="190">
        <f t="shared" si="47"/>
        <v>1323.2312499999998</v>
      </c>
      <c r="E807" s="190">
        <f t="shared" si="47"/>
        <v>1247.46875</v>
      </c>
      <c r="F807" s="190">
        <f t="shared" si="47"/>
        <v>1138.0049999999999</v>
      </c>
      <c r="G807" s="190">
        <f t="shared" si="47"/>
        <v>984.65124999999989</v>
      </c>
    </row>
    <row r="808" spans="1:7" ht="14" hidden="1" x14ac:dyDescent="0.15">
      <c r="A808" s="25">
        <v>49</v>
      </c>
      <c r="B808" s="28"/>
      <c r="C808" s="190">
        <f t="shared" si="47"/>
        <v>1396.3812499999999</v>
      </c>
      <c r="D808" s="190">
        <f t="shared" si="47"/>
        <v>1368.6887499999998</v>
      </c>
      <c r="E808" s="190">
        <f t="shared" si="47"/>
        <v>1289.79125</v>
      </c>
      <c r="F808" s="190">
        <f t="shared" si="47"/>
        <v>1175.88625</v>
      </c>
      <c r="G808" s="190">
        <f t="shared" si="47"/>
        <v>1021.4875</v>
      </c>
    </row>
    <row r="809" spans="1:7" ht="14" hidden="1" x14ac:dyDescent="0.15">
      <c r="A809" s="25">
        <v>50</v>
      </c>
      <c r="B809" s="28"/>
      <c r="C809" s="190">
        <f t="shared" si="47"/>
        <v>1441.8387499999999</v>
      </c>
      <c r="D809" s="190">
        <f t="shared" si="47"/>
        <v>1414.14625</v>
      </c>
      <c r="E809" s="190">
        <f t="shared" si="47"/>
        <v>1332.375</v>
      </c>
      <c r="F809" s="190">
        <f t="shared" si="47"/>
        <v>1214.55125</v>
      </c>
      <c r="G809" s="190">
        <f t="shared" si="47"/>
        <v>1057.80125</v>
      </c>
    </row>
    <row r="810" spans="1:7" ht="14" hidden="1" x14ac:dyDescent="0.15">
      <c r="A810" s="25">
        <v>51</v>
      </c>
      <c r="B810" s="28"/>
      <c r="C810" s="190">
        <f t="shared" ref="C810:G825" si="48">+C180*$M$4</f>
        <v>1487.2962499999999</v>
      </c>
      <c r="D810" s="190">
        <f t="shared" si="48"/>
        <v>1459.08125</v>
      </c>
      <c r="E810" s="190">
        <f t="shared" si="48"/>
        <v>1374.175</v>
      </c>
      <c r="F810" s="190">
        <f t="shared" si="48"/>
        <v>1253.4775</v>
      </c>
      <c r="G810" s="190">
        <f t="shared" si="48"/>
        <v>1093.5925</v>
      </c>
    </row>
    <row r="811" spans="1:7" ht="14" hidden="1" x14ac:dyDescent="0.15">
      <c r="A811" s="25">
        <v>52</v>
      </c>
      <c r="B811" s="28"/>
      <c r="C811" s="190">
        <f t="shared" si="48"/>
        <v>1533.5374999999999</v>
      </c>
      <c r="D811" s="190">
        <f t="shared" si="48"/>
        <v>1502.1875</v>
      </c>
      <c r="E811" s="190">
        <f t="shared" si="48"/>
        <v>1416.75875</v>
      </c>
      <c r="F811" s="190">
        <f t="shared" si="48"/>
        <v>1292.1424999999999</v>
      </c>
      <c r="G811" s="190">
        <f t="shared" si="48"/>
        <v>1129.38375</v>
      </c>
    </row>
    <row r="812" spans="1:7" ht="14" hidden="1" x14ac:dyDescent="0.15">
      <c r="A812" s="25">
        <v>53</v>
      </c>
      <c r="B812" s="28"/>
      <c r="C812" s="190">
        <f t="shared" si="48"/>
        <v>1587.3549999999998</v>
      </c>
      <c r="D812" s="190">
        <f t="shared" si="48"/>
        <v>1556.7887499999999</v>
      </c>
      <c r="E812" s="190">
        <f t="shared" si="48"/>
        <v>1466.9187499999998</v>
      </c>
      <c r="F812" s="190">
        <f t="shared" si="48"/>
        <v>1337.3387499999999</v>
      </c>
      <c r="G812" s="190">
        <f t="shared" si="48"/>
        <v>1174.0574999999999</v>
      </c>
    </row>
    <row r="813" spans="1:7" ht="14" hidden="1" x14ac:dyDescent="0.15">
      <c r="A813" s="25">
        <v>54</v>
      </c>
      <c r="B813" s="28"/>
      <c r="C813" s="190">
        <f t="shared" si="48"/>
        <v>1641.95625</v>
      </c>
      <c r="D813" s="190">
        <f t="shared" si="48"/>
        <v>1610.0837499999998</v>
      </c>
      <c r="E813" s="190">
        <f t="shared" si="48"/>
        <v>1517.0787499999999</v>
      </c>
      <c r="F813" s="190">
        <f t="shared" si="48"/>
        <v>1383.8412499999999</v>
      </c>
      <c r="G813" s="190">
        <f t="shared" si="48"/>
        <v>1216.6412499999999</v>
      </c>
    </row>
    <row r="814" spans="1:7" ht="14" hidden="1" x14ac:dyDescent="0.15">
      <c r="A814" s="25">
        <v>55</v>
      </c>
      <c r="B814" s="28"/>
      <c r="C814" s="190">
        <f t="shared" si="48"/>
        <v>1695.5124999999998</v>
      </c>
      <c r="D814" s="190">
        <f t="shared" si="48"/>
        <v>1663.1174999999998</v>
      </c>
      <c r="E814" s="190">
        <f t="shared" si="48"/>
        <v>1567.7612499999998</v>
      </c>
      <c r="F814" s="190">
        <f t="shared" si="48"/>
        <v>1429.2987499999999</v>
      </c>
      <c r="G814" s="190">
        <f t="shared" si="48"/>
        <v>1260.27</v>
      </c>
    </row>
    <row r="815" spans="1:7" ht="14" hidden="1" x14ac:dyDescent="0.15">
      <c r="A815" s="25">
        <v>56</v>
      </c>
      <c r="B815" s="28"/>
      <c r="C815" s="190">
        <f t="shared" si="48"/>
        <v>1750.6362499999998</v>
      </c>
      <c r="D815" s="190">
        <f t="shared" si="48"/>
        <v>1715.8899999999999</v>
      </c>
      <c r="E815" s="190">
        <f t="shared" si="48"/>
        <v>1617.6599999999999</v>
      </c>
      <c r="F815" s="190">
        <f t="shared" si="48"/>
        <v>1475.54</v>
      </c>
      <c r="G815" s="190">
        <f t="shared" si="48"/>
        <v>1304.4212499999999</v>
      </c>
    </row>
    <row r="816" spans="1:7" ht="14" hidden="1" x14ac:dyDescent="0.15">
      <c r="A816" s="25">
        <v>57</v>
      </c>
      <c r="B816" s="28"/>
      <c r="C816" s="190">
        <f t="shared" si="48"/>
        <v>1804.7149999999999</v>
      </c>
      <c r="D816" s="190">
        <f t="shared" si="48"/>
        <v>1769.1849999999999</v>
      </c>
      <c r="E816" s="190">
        <f t="shared" si="48"/>
        <v>1666.2524999999998</v>
      </c>
      <c r="F816" s="190">
        <f t="shared" si="48"/>
        <v>1519.1687499999998</v>
      </c>
      <c r="G816" s="190">
        <f t="shared" si="48"/>
        <v>1348.05</v>
      </c>
    </row>
    <row r="817" spans="1:7" ht="14" hidden="1" x14ac:dyDescent="0.15">
      <c r="A817" s="25">
        <v>58</v>
      </c>
      <c r="B817" s="28"/>
      <c r="C817" s="190">
        <f t="shared" si="48"/>
        <v>1866.8924999999999</v>
      </c>
      <c r="D817" s="190">
        <f t="shared" si="48"/>
        <v>1830.84</v>
      </c>
      <c r="E817" s="190">
        <f t="shared" si="48"/>
        <v>1718.7637499999998</v>
      </c>
      <c r="F817" s="190">
        <f t="shared" si="48"/>
        <v>1572.4637499999999</v>
      </c>
      <c r="G817" s="190">
        <f t="shared" si="48"/>
        <v>1405.0024999999998</v>
      </c>
    </row>
    <row r="818" spans="1:7" ht="14" hidden="1" x14ac:dyDescent="0.15">
      <c r="A818" s="25">
        <v>59</v>
      </c>
      <c r="B818" s="28"/>
      <c r="C818" s="190">
        <f t="shared" si="48"/>
        <v>1928.5474999999999</v>
      </c>
      <c r="D818" s="190">
        <f t="shared" si="48"/>
        <v>1890.6662499999998</v>
      </c>
      <c r="E818" s="190">
        <f t="shared" si="48"/>
        <v>1771.7974999999999</v>
      </c>
      <c r="F818" s="190">
        <f t="shared" si="48"/>
        <v>1624.9749999999999</v>
      </c>
      <c r="G818" s="190">
        <f t="shared" si="48"/>
        <v>1462.2162499999999</v>
      </c>
    </row>
    <row r="819" spans="1:7" ht="14" hidden="1" x14ac:dyDescent="0.15">
      <c r="A819" s="25">
        <v>60</v>
      </c>
      <c r="B819" s="28"/>
      <c r="C819" s="190">
        <f t="shared" si="48"/>
        <v>1992.2924999999998</v>
      </c>
      <c r="D819" s="190">
        <f t="shared" si="48"/>
        <v>1950.7537499999999</v>
      </c>
      <c r="E819" s="190">
        <f t="shared" si="48"/>
        <v>1824.0474999999999</v>
      </c>
      <c r="F819" s="190">
        <f t="shared" si="48"/>
        <v>1678.00875</v>
      </c>
      <c r="G819" s="190">
        <f t="shared" si="48"/>
        <v>1519.1687499999998</v>
      </c>
    </row>
    <row r="820" spans="1:7" ht="14" hidden="1" x14ac:dyDescent="0.15">
      <c r="A820" s="25">
        <v>61</v>
      </c>
      <c r="B820" s="28"/>
      <c r="C820" s="190">
        <f t="shared" si="48"/>
        <v>2067.5324999999998</v>
      </c>
      <c r="D820" s="190">
        <f t="shared" si="48"/>
        <v>2025.9937499999999</v>
      </c>
      <c r="E820" s="190">
        <f t="shared" si="48"/>
        <v>1903.20625</v>
      </c>
      <c r="F820" s="190">
        <f t="shared" si="48"/>
        <v>1740.9699999999998</v>
      </c>
      <c r="G820" s="190">
        <f t="shared" si="48"/>
        <v>1576.1212499999999</v>
      </c>
    </row>
    <row r="821" spans="1:7" ht="14" hidden="1" x14ac:dyDescent="0.15">
      <c r="A821" s="25">
        <v>62</v>
      </c>
      <c r="B821" s="28"/>
      <c r="C821" s="190">
        <f t="shared" si="48"/>
        <v>2160.0149999999999</v>
      </c>
      <c r="D821" s="190">
        <f t="shared" si="48"/>
        <v>2118.2149999999997</v>
      </c>
      <c r="E821" s="190">
        <f t="shared" si="48"/>
        <v>1995.9499999999998</v>
      </c>
      <c r="F821" s="190">
        <f t="shared" si="48"/>
        <v>1820.1287499999999</v>
      </c>
      <c r="G821" s="190">
        <f t="shared" si="48"/>
        <v>1647.7037499999999</v>
      </c>
    </row>
    <row r="822" spans="1:7" ht="14" hidden="1" x14ac:dyDescent="0.15">
      <c r="A822" s="25">
        <v>63</v>
      </c>
      <c r="B822" s="28"/>
      <c r="C822" s="190">
        <f t="shared" si="48"/>
        <v>2272.0912499999999</v>
      </c>
      <c r="D822" s="190">
        <f t="shared" si="48"/>
        <v>2226.1112499999999</v>
      </c>
      <c r="E822" s="190">
        <f t="shared" si="48"/>
        <v>2098.0987499999997</v>
      </c>
      <c r="F822" s="190">
        <f t="shared" si="48"/>
        <v>1912.35</v>
      </c>
      <c r="G822" s="190">
        <f t="shared" si="48"/>
        <v>1732.0874999999999</v>
      </c>
    </row>
    <row r="823" spans="1:7" ht="14" hidden="1" x14ac:dyDescent="0.15">
      <c r="A823" s="25">
        <v>64</v>
      </c>
      <c r="B823" s="28"/>
      <c r="C823" s="190">
        <f t="shared" si="48"/>
        <v>2403.5</v>
      </c>
      <c r="D823" s="190">
        <f t="shared" si="48"/>
        <v>2354.3849999999998</v>
      </c>
      <c r="E823" s="190">
        <f t="shared" si="48"/>
        <v>2219.8412499999999</v>
      </c>
      <c r="F823" s="190">
        <f t="shared" si="48"/>
        <v>2023.6424999999999</v>
      </c>
      <c r="G823" s="190">
        <f t="shared" si="48"/>
        <v>1831.62375</v>
      </c>
    </row>
    <row r="824" spans="1:7" ht="14" hidden="1" x14ac:dyDescent="0.15">
      <c r="A824" s="25">
        <v>65</v>
      </c>
      <c r="B824" s="28"/>
      <c r="C824" s="190">
        <f t="shared" si="48"/>
        <v>2559.98875</v>
      </c>
      <c r="D824" s="190">
        <f t="shared" si="48"/>
        <v>2507.73875</v>
      </c>
      <c r="E824" s="190">
        <f t="shared" si="48"/>
        <v>2365.0962500000001</v>
      </c>
      <c r="F824" s="190">
        <f t="shared" si="48"/>
        <v>2156.0962500000001</v>
      </c>
      <c r="G824" s="190">
        <f t="shared" si="48"/>
        <v>1967.4737499999999</v>
      </c>
    </row>
    <row r="825" spans="1:7" ht="14" hidden="1" x14ac:dyDescent="0.15">
      <c r="A825" s="25">
        <v>66</v>
      </c>
      <c r="B825" s="28"/>
      <c r="C825" s="190">
        <f t="shared" si="48"/>
        <v>2743.9087499999996</v>
      </c>
      <c r="D825" s="190">
        <f t="shared" si="48"/>
        <v>2689.0462499999999</v>
      </c>
      <c r="E825" s="190">
        <f t="shared" si="48"/>
        <v>2534.38625</v>
      </c>
      <c r="F825" s="190">
        <f t="shared" si="48"/>
        <v>2311.54</v>
      </c>
      <c r="G825" s="190">
        <f t="shared" si="48"/>
        <v>2125.7912499999998</v>
      </c>
    </row>
    <row r="826" spans="1:7" ht="14" hidden="1" x14ac:dyDescent="0.15">
      <c r="A826" s="25">
        <v>67</v>
      </c>
      <c r="B826" s="28"/>
      <c r="C826" s="190">
        <f t="shared" ref="C826:G841" si="49">+C196*$M$4</f>
        <v>2962.5749999999998</v>
      </c>
      <c r="D826" s="190">
        <f t="shared" si="49"/>
        <v>2904.8387499999999</v>
      </c>
      <c r="E826" s="190">
        <f t="shared" si="49"/>
        <v>2737.11625</v>
      </c>
      <c r="F826" s="190">
        <f t="shared" si="49"/>
        <v>2495.9824999999996</v>
      </c>
      <c r="G826" s="190">
        <f t="shared" si="49"/>
        <v>2296.3874999999998</v>
      </c>
    </row>
    <row r="827" spans="1:7" ht="14" hidden="1" x14ac:dyDescent="0.15">
      <c r="A827" s="25">
        <v>68</v>
      </c>
      <c r="B827" s="28"/>
      <c r="C827" s="190">
        <f t="shared" si="49"/>
        <v>3214.9424999999997</v>
      </c>
      <c r="D827" s="190">
        <f t="shared" si="49"/>
        <v>3149.6299999999997</v>
      </c>
      <c r="E827" s="190">
        <f t="shared" si="49"/>
        <v>2968.5837499999998</v>
      </c>
      <c r="F827" s="190">
        <f t="shared" si="49"/>
        <v>2706.5499999999997</v>
      </c>
      <c r="G827" s="190">
        <f t="shared" si="49"/>
        <v>2490.4962499999997</v>
      </c>
    </row>
    <row r="828" spans="1:7" ht="14" hidden="1" x14ac:dyDescent="0.15">
      <c r="A828" s="25">
        <v>69</v>
      </c>
      <c r="B828" s="28"/>
      <c r="C828" s="190">
        <f t="shared" si="49"/>
        <v>3508.3262499999996</v>
      </c>
      <c r="D828" s="190">
        <f t="shared" si="49"/>
        <v>3438.8337499999998</v>
      </c>
      <c r="E828" s="190">
        <f t="shared" si="49"/>
        <v>3240.0224999999996</v>
      </c>
      <c r="F828" s="190">
        <f t="shared" si="49"/>
        <v>2953.9537499999997</v>
      </c>
      <c r="G828" s="190">
        <f t="shared" si="49"/>
        <v>2720.6574999999998</v>
      </c>
    </row>
    <row r="829" spans="1:7" ht="14" hidden="1" x14ac:dyDescent="0.15">
      <c r="A829" s="25">
        <v>70</v>
      </c>
      <c r="B829" s="28"/>
      <c r="C829" s="190">
        <f t="shared" si="49"/>
        <v>3848.7349999999997</v>
      </c>
      <c r="D829" s="190">
        <f t="shared" si="49"/>
        <v>3770.3599999999997</v>
      </c>
      <c r="E829" s="190">
        <f t="shared" si="49"/>
        <v>3524.2624999999998</v>
      </c>
      <c r="F829" s="190">
        <f t="shared" si="49"/>
        <v>3240.2837499999996</v>
      </c>
      <c r="G829" s="190">
        <f t="shared" si="49"/>
        <v>3026.3199999999997</v>
      </c>
    </row>
    <row r="830" spans="1:7" ht="14" hidden="1" x14ac:dyDescent="0.15">
      <c r="A830" s="25">
        <v>71</v>
      </c>
      <c r="B830" s="28"/>
      <c r="C830" s="190">
        <f t="shared" si="49"/>
        <v>4236.6912499999999</v>
      </c>
      <c r="D830" s="190">
        <f t="shared" si="49"/>
        <v>4152.3074999999999</v>
      </c>
      <c r="E830" s="190">
        <f t="shared" si="49"/>
        <v>3913.5249999999996</v>
      </c>
      <c r="F830" s="190">
        <f t="shared" si="49"/>
        <v>3567.8912499999997</v>
      </c>
      <c r="G830" s="190">
        <f t="shared" si="49"/>
        <v>3332.2437499999996</v>
      </c>
    </row>
    <row r="831" spans="1:7" ht="14" hidden="1" x14ac:dyDescent="0.15">
      <c r="A831" s="25">
        <v>72</v>
      </c>
      <c r="B831" s="28"/>
      <c r="C831" s="190">
        <f t="shared" si="49"/>
        <v>4688.3924999999999</v>
      </c>
      <c r="D831" s="190">
        <f t="shared" si="49"/>
        <v>4593.5587499999992</v>
      </c>
      <c r="E831" s="190">
        <f t="shared" si="49"/>
        <v>4330.21875</v>
      </c>
      <c r="F831" s="190">
        <f t="shared" si="49"/>
        <v>3948.2712499999998</v>
      </c>
      <c r="G831" s="190">
        <f t="shared" si="49"/>
        <v>3688.85</v>
      </c>
    </row>
    <row r="832" spans="1:7" ht="14" hidden="1" x14ac:dyDescent="0.15">
      <c r="A832" s="25">
        <v>73</v>
      </c>
      <c r="B832" s="28"/>
      <c r="C832" s="190">
        <f t="shared" si="49"/>
        <v>5206.9737499999992</v>
      </c>
      <c r="D832" s="190">
        <f t="shared" si="49"/>
        <v>5101.6899999999996</v>
      </c>
      <c r="E832" s="190">
        <f t="shared" si="49"/>
        <v>4809.3512499999997</v>
      </c>
      <c r="F832" s="190">
        <f t="shared" si="49"/>
        <v>4384.82</v>
      </c>
      <c r="G832" s="190">
        <f t="shared" si="49"/>
        <v>4094.5712499999995</v>
      </c>
    </row>
    <row r="833" spans="1:7" ht="14" hidden="1" x14ac:dyDescent="0.15">
      <c r="A833" s="25">
        <v>74</v>
      </c>
      <c r="B833" s="28"/>
      <c r="C833" s="190">
        <f t="shared" si="49"/>
        <v>5805.75875</v>
      </c>
      <c r="D833" s="190">
        <f t="shared" si="49"/>
        <v>5689.24125</v>
      </c>
      <c r="E833" s="190">
        <f t="shared" si="49"/>
        <v>5360.8499999999995</v>
      </c>
      <c r="F833" s="190">
        <f t="shared" si="49"/>
        <v>4887.7262499999997</v>
      </c>
      <c r="G833" s="190">
        <f t="shared" si="49"/>
        <v>4566.1274999999996</v>
      </c>
    </row>
    <row r="834" spans="1:7" ht="14" hidden="1" x14ac:dyDescent="0.15">
      <c r="A834" s="25">
        <v>75</v>
      </c>
      <c r="B834" s="28"/>
      <c r="C834" s="190">
        <f t="shared" si="49"/>
        <v>6490.7562499999995</v>
      </c>
      <c r="D834" s="190">
        <f t="shared" si="49"/>
        <v>6359.87</v>
      </c>
      <c r="E834" s="190">
        <f t="shared" si="49"/>
        <v>5969.8237499999996</v>
      </c>
      <c r="F834" s="190">
        <f t="shared" si="49"/>
        <v>5464.8274999999994</v>
      </c>
      <c r="G834" s="190">
        <f t="shared" si="49"/>
        <v>5136.9587499999998</v>
      </c>
    </row>
    <row r="835" spans="1:7" ht="14" hidden="1" x14ac:dyDescent="0.15">
      <c r="A835" s="25">
        <v>76</v>
      </c>
      <c r="B835" s="28"/>
      <c r="C835" s="190">
        <f t="shared" si="49"/>
        <v>7279.4699999999993</v>
      </c>
      <c r="D835" s="190">
        <f t="shared" si="49"/>
        <v>7130.8187499999995</v>
      </c>
      <c r="E835" s="190">
        <f t="shared" si="49"/>
        <v>6716.7374999999993</v>
      </c>
      <c r="F835" s="190">
        <f t="shared" si="49"/>
        <v>6128.4024999999992</v>
      </c>
      <c r="G835" s="190">
        <f t="shared" si="49"/>
        <v>5760.8237499999996</v>
      </c>
    </row>
    <row r="836" spans="1:7" ht="14" hidden="1" x14ac:dyDescent="0.15">
      <c r="A836" s="25">
        <v>77</v>
      </c>
      <c r="B836" s="28"/>
      <c r="C836" s="190">
        <f t="shared" si="49"/>
        <v>8174.2512499999993</v>
      </c>
      <c r="D836" s="190">
        <f t="shared" si="49"/>
        <v>8009.4024999999992</v>
      </c>
      <c r="E836" s="190">
        <f t="shared" si="49"/>
        <v>7547.7737499999994</v>
      </c>
      <c r="F836" s="190">
        <f t="shared" si="49"/>
        <v>6883.1537499999995</v>
      </c>
      <c r="G836" s="190">
        <f t="shared" si="49"/>
        <v>6469.3337499999998</v>
      </c>
    </row>
    <row r="837" spans="1:7" ht="14" hidden="1" x14ac:dyDescent="0.15">
      <c r="A837" s="25">
        <v>78</v>
      </c>
      <c r="B837" s="28"/>
      <c r="C837" s="190">
        <f t="shared" si="49"/>
        <v>9185.2887499999997</v>
      </c>
      <c r="D837" s="190">
        <f t="shared" si="49"/>
        <v>8999.5399999999991</v>
      </c>
      <c r="E837" s="190">
        <f t="shared" si="49"/>
        <v>8482.2649999999994</v>
      </c>
      <c r="F837" s="190">
        <f t="shared" si="49"/>
        <v>7733.5224999999991</v>
      </c>
      <c r="G837" s="190">
        <f t="shared" si="49"/>
        <v>7268.2362499999999</v>
      </c>
    </row>
    <row r="838" spans="1:7" ht="14" hidden="1" x14ac:dyDescent="0.15">
      <c r="A838" s="25">
        <v>79</v>
      </c>
      <c r="B838" s="28"/>
      <c r="C838" s="190">
        <f t="shared" si="49"/>
        <v>10319.897499999999</v>
      </c>
      <c r="D838" s="190">
        <f t="shared" si="49"/>
        <v>10112.465</v>
      </c>
      <c r="E838" s="190">
        <f t="shared" si="49"/>
        <v>9529.8774999999987</v>
      </c>
      <c r="F838" s="190">
        <f t="shared" si="49"/>
        <v>8688.9137499999997</v>
      </c>
      <c r="G838" s="190">
        <f t="shared" si="49"/>
        <v>8166.1524999999992</v>
      </c>
    </row>
    <row r="839" spans="1:7" ht="14" hidden="1" x14ac:dyDescent="0.15">
      <c r="A839" s="25">
        <v>80</v>
      </c>
      <c r="B839" s="28" t="s">
        <v>3</v>
      </c>
      <c r="C839" s="190">
        <f t="shared" si="49"/>
        <v>11678.13625</v>
      </c>
      <c r="D839" s="190">
        <f t="shared" si="49"/>
        <v>11442.227499999999</v>
      </c>
      <c r="E839" s="190">
        <f t="shared" si="49"/>
        <v>10784.13875</v>
      </c>
      <c r="F839" s="190">
        <f t="shared" si="49"/>
        <v>9832.6662500000002</v>
      </c>
      <c r="G839" s="190">
        <f t="shared" si="49"/>
        <v>9240.4124999999985</v>
      </c>
    </row>
    <row r="840" spans="1:7" ht="14" hidden="1" x14ac:dyDescent="0.15">
      <c r="A840" s="25">
        <v>1</v>
      </c>
      <c r="B840" s="28" t="s">
        <v>4</v>
      </c>
      <c r="C840" s="190">
        <f t="shared" si="49"/>
        <v>346.67874999999998</v>
      </c>
      <c r="D840" s="190">
        <f t="shared" si="49"/>
        <v>338.84125</v>
      </c>
      <c r="E840" s="190">
        <f t="shared" si="49"/>
        <v>318.98624999999998</v>
      </c>
      <c r="F840" s="190">
        <f t="shared" si="49"/>
        <v>292.07749999999999</v>
      </c>
      <c r="G840" s="190">
        <f t="shared" si="49"/>
        <v>171.90249999999997</v>
      </c>
    </row>
    <row r="841" spans="1:7" ht="14" hidden="1" x14ac:dyDescent="0.15">
      <c r="A841" s="25">
        <v>2</v>
      </c>
      <c r="B841" s="28" t="s">
        <v>1</v>
      </c>
      <c r="C841" s="190">
        <f t="shared" si="49"/>
        <v>582.32624999999996</v>
      </c>
      <c r="D841" s="190">
        <f t="shared" si="49"/>
        <v>570.56999999999994</v>
      </c>
      <c r="E841" s="190">
        <f t="shared" si="49"/>
        <v>537.39125000000001</v>
      </c>
      <c r="F841" s="190">
        <f t="shared" si="49"/>
        <v>490.36624999999998</v>
      </c>
      <c r="G841" s="190">
        <f t="shared" si="49"/>
        <v>256.02499999999998</v>
      </c>
    </row>
    <row r="842" spans="1:7" ht="15" hidden="1" thickBot="1" x14ac:dyDescent="0.2">
      <c r="A842" s="29">
        <v>3</v>
      </c>
      <c r="B842" s="30" t="s">
        <v>5</v>
      </c>
      <c r="C842" s="190">
        <f t="shared" ref="C842:G842" si="50">+C212*$M$4</f>
        <v>854.02624999999989</v>
      </c>
      <c r="D842" s="190">
        <f t="shared" si="50"/>
        <v>836.2612499999999</v>
      </c>
      <c r="E842" s="190">
        <f t="shared" si="50"/>
        <v>788.19124999999997</v>
      </c>
      <c r="F842" s="190">
        <f t="shared" si="50"/>
        <v>719.48249999999996</v>
      </c>
      <c r="G842" s="190">
        <f t="shared" si="50"/>
        <v>366.27249999999998</v>
      </c>
    </row>
    <row r="843" spans="1:7" ht="14" hidden="1" thickBot="1" x14ac:dyDescent="0.2">
      <c r="A843" s="24"/>
      <c r="B843" s="24"/>
      <c r="C843" s="24"/>
      <c r="D843" s="24"/>
      <c r="E843" s="24"/>
      <c r="F843" s="24"/>
      <c r="G843" s="24"/>
    </row>
    <row r="844" spans="1:7" ht="18" hidden="1" x14ac:dyDescent="0.2">
      <c r="A844" s="443" t="s">
        <v>69</v>
      </c>
      <c r="B844" s="444"/>
      <c r="C844" s="444"/>
      <c r="D844" s="444"/>
      <c r="E844" s="444"/>
      <c r="F844" s="444"/>
      <c r="G844" s="445"/>
    </row>
    <row r="845" spans="1:7" ht="18" hidden="1" x14ac:dyDescent="0.2">
      <c r="A845" s="437" t="s">
        <v>70</v>
      </c>
      <c r="B845" s="438"/>
      <c r="C845" s="438"/>
      <c r="D845" s="438"/>
      <c r="E845" s="438"/>
      <c r="F845" s="438"/>
      <c r="G845" s="439"/>
    </row>
    <row r="846" spans="1:7" hidden="1" x14ac:dyDescent="0.15">
      <c r="A846" s="440" t="s">
        <v>0</v>
      </c>
      <c r="B846" s="441"/>
      <c r="C846" s="441"/>
      <c r="D846" s="441"/>
      <c r="E846" s="441"/>
      <c r="F846" s="441"/>
      <c r="G846" s="442"/>
    </row>
    <row r="847" spans="1:7" hidden="1" x14ac:dyDescent="0.15">
      <c r="A847" s="25" t="s">
        <v>2</v>
      </c>
      <c r="B847" s="26" t="s">
        <v>2</v>
      </c>
      <c r="C847" s="247" t="s">
        <v>47</v>
      </c>
      <c r="D847" s="247" t="s">
        <v>48</v>
      </c>
      <c r="E847" s="247" t="s">
        <v>49</v>
      </c>
      <c r="F847" s="247" t="s">
        <v>50</v>
      </c>
      <c r="G847" s="248" t="s">
        <v>51</v>
      </c>
    </row>
    <row r="848" spans="1:7" hidden="1" x14ac:dyDescent="0.15">
      <c r="A848" s="25">
        <v>18</v>
      </c>
      <c r="B848" s="28"/>
      <c r="C848" s="167">
        <f>+C289*$M$4</f>
        <v>536.60749999999996</v>
      </c>
      <c r="D848" s="167">
        <f t="shared" ref="D848:G848" si="51">+D289*$M$4</f>
        <v>525.63499999999999</v>
      </c>
      <c r="E848" s="167">
        <f t="shared" si="51"/>
        <v>495.59124999999995</v>
      </c>
      <c r="F848" s="167">
        <f t="shared" si="51"/>
        <v>452.22375</v>
      </c>
      <c r="G848" s="167">
        <f t="shared" si="51"/>
        <v>349.03</v>
      </c>
    </row>
    <row r="849" spans="1:7" hidden="1" x14ac:dyDescent="0.15">
      <c r="A849" s="25">
        <v>19</v>
      </c>
      <c r="B849" s="28"/>
      <c r="C849" s="167">
        <f t="shared" ref="C849:G864" si="52">+C290*$M$4</f>
        <v>545.22874999999999</v>
      </c>
      <c r="D849" s="167">
        <f t="shared" si="52"/>
        <v>534.51749999999993</v>
      </c>
      <c r="E849" s="167">
        <f t="shared" si="52"/>
        <v>502.90624999999994</v>
      </c>
      <c r="F849" s="167">
        <f t="shared" si="52"/>
        <v>459.01624999999996</v>
      </c>
      <c r="G849" s="167">
        <f t="shared" si="52"/>
        <v>356.60624999999999</v>
      </c>
    </row>
    <row r="850" spans="1:7" hidden="1" x14ac:dyDescent="0.15">
      <c r="A850" s="25">
        <v>20</v>
      </c>
      <c r="B850" s="28"/>
      <c r="C850" s="167">
        <f t="shared" si="52"/>
        <v>555.15625</v>
      </c>
      <c r="D850" s="167">
        <f t="shared" si="52"/>
        <v>543.13874999999996</v>
      </c>
      <c r="E850" s="167">
        <f t="shared" si="52"/>
        <v>512.04999999999995</v>
      </c>
      <c r="F850" s="167">
        <f t="shared" si="52"/>
        <v>466.07</v>
      </c>
      <c r="G850" s="167">
        <f t="shared" si="52"/>
        <v>364.18249999999995</v>
      </c>
    </row>
    <row r="851" spans="1:7" hidden="1" x14ac:dyDescent="0.15">
      <c r="A851" s="25">
        <v>21</v>
      </c>
      <c r="B851" s="28"/>
      <c r="C851" s="167">
        <f t="shared" si="52"/>
        <v>564.29999999999995</v>
      </c>
      <c r="D851" s="167">
        <f t="shared" si="52"/>
        <v>551.76</v>
      </c>
      <c r="E851" s="167">
        <f t="shared" si="52"/>
        <v>521.97749999999996</v>
      </c>
      <c r="F851" s="167">
        <f t="shared" si="52"/>
        <v>474.69124999999997</v>
      </c>
      <c r="G851" s="167">
        <f t="shared" si="52"/>
        <v>372.80374999999998</v>
      </c>
    </row>
    <row r="852" spans="1:7" hidden="1" x14ac:dyDescent="0.15">
      <c r="A852" s="25">
        <v>22</v>
      </c>
      <c r="B852" s="28"/>
      <c r="C852" s="167">
        <f t="shared" si="52"/>
        <v>573.1825</v>
      </c>
      <c r="D852" s="167">
        <f t="shared" si="52"/>
        <v>561.6875</v>
      </c>
      <c r="E852" s="167">
        <f t="shared" si="52"/>
        <v>529.55374999999992</v>
      </c>
      <c r="F852" s="167">
        <f t="shared" si="52"/>
        <v>482.52874999999995</v>
      </c>
      <c r="G852" s="167">
        <f t="shared" si="52"/>
        <v>380.11874999999998</v>
      </c>
    </row>
    <row r="853" spans="1:7" hidden="1" x14ac:dyDescent="0.15">
      <c r="A853" s="25">
        <v>23</v>
      </c>
      <c r="B853" s="28"/>
      <c r="C853" s="167">
        <f t="shared" si="52"/>
        <v>582.84875</v>
      </c>
      <c r="D853" s="167">
        <f t="shared" si="52"/>
        <v>571.61500000000001</v>
      </c>
      <c r="E853" s="167">
        <f t="shared" si="52"/>
        <v>537.65249999999992</v>
      </c>
      <c r="F853" s="167">
        <f t="shared" si="52"/>
        <v>490.88874999999996</v>
      </c>
      <c r="G853" s="167">
        <f t="shared" si="52"/>
        <v>388.21749999999997</v>
      </c>
    </row>
    <row r="854" spans="1:7" hidden="1" x14ac:dyDescent="0.15">
      <c r="A854" s="25">
        <v>24</v>
      </c>
      <c r="B854" s="28"/>
      <c r="C854" s="167">
        <f t="shared" si="52"/>
        <v>591.99249999999995</v>
      </c>
      <c r="D854" s="167">
        <f t="shared" si="52"/>
        <v>581.02</v>
      </c>
      <c r="E854" s="167">
        <f t="shared" si="52"/>
        <v>547.31874999999991</v>
      </c>
      <c r="F854" s="167">
        <f t="shared" si="52"/>
        <v>499.51</v>
      </c>
      <c r="G854" s="167">
        <f t="shared" si="52"/>
        <v>396.31624999999997</v>
      </c>
    </row>
    <row r="855" spans="1:7" hidden="1" x14ac:dyDescent="0.15">
      <c r="A855" s="25">
        <v>25</v>
      </c>
      <c r="B855" s="28"/>
      <c r="C855" s="167">
        <f t="shared" si="52"/>
        <v>602.18124999999998</v>
      </c>
      <c r="D855" s="167">
        <f t="shared" si="52"/>
        <v>589.90249999999992</v>
      </c>
      <c r="E855" s="167">
        <f t="shared" si="52"/>
        <v>556.20124999999996</v>
      </c>
      <c r="F855" s="167">
        <f t="shared" si="52"/>
        <v>506.82499999999999</v>
      </c>
      <c r="G855" s="167">
        <f t="shared" si="52"/>
        <v>403.10874999999999</v>
      </c>
    </row>
    <row r="856" spans="1:7" hidden="1" x14ac:dyDescent="0.15">
      <c r="A856" s="25">
        <v>26</v>
      </c>
      <c r="B856" s="28"/>
      <c r="C856" s="167">
        <f t="shared" si="52"/>
        <v>610.80250000000001</v>
      </c>
      <c r="D856" s="167">
        <f t="shared" si="52"/>
        <v>599.56874999999991</v>
      </c>
      <c r="E856" s="167">
        <f t="shared" si="52"/>
        <v>564.82249999999999</v>
      </c>
      <c r="F856" s="167">
        <f t="shared" si="52"/>
        <v>515.18499999999995</v>
      </c>
      <c r="G856" s="167">
        <f t="shared" si="52"/>
        <v>411.46875</v>
      </c>
    </row>
    <row r="857" spans="1:7" hidden="1" x14ac:dyDescent="0.15">
      <c r="A857" s="25">
        <v>27</v>
      </c>
      <c r="B857" s="28"/>
      <c r="C857" s="167">
        <f t="shared" si="52"/>
        <v>621.51374999999996</v>
      </c>
      <c r="D857" s="167">
        <f t="shared" si="52"/>
        <v>608.97375</v>
      </c>
      <c r="E857" s="167">
        <f t="shared" si="52"/>
        <v>573.1825</v>
      </c>
      <c r="F857" s="167">
        <f t="shared" si="52"/>
        <v>523.02249999999992</v>
      </c>
      <c r="G857" s="167">
        <f t="shared" si="52"/>
        <v>420.09</v>
      </c>
    </row>
    <row r="858" spans="1:7" hidden="1" x14ac:dyDescent="0.15">
      <c r="A858" s="25">
        <v>28</v>
      </c>
      <c r="B858" s="28"/>
      <c r="C858" s="167">
        <f t="shared" si="52"/>
        <v>632.22499999999991</v>
      </c>
      <c r="D858" s="167">
        <f t="shared" si="52"/>
        <v>618.90125</v>
      </c>
      <c r="E858" s="167">
        <f t="shared" si="52"/>
        <v>583.11</v>
      </c>
      <c r="F858" s="167">
        <f t="shared" si="52"/>
        <v>532.42750000000001</v>
      </c>
      <c r="G858" s="167">
        <f t="shared" si="52"/>
        <v>430.01749999999998</v>
      </c>
    </row>
    <row r="859" spans="1:7" hidden="1" x14ac:dyDescent="0.15">
      <c r="A859" s="25">
        <v>29</v>
      </c>
      <c r="B859" s="28"/>
      <c r="C859" s="167">
        <f t="shared" si="52"/>
        <v>643.98124999999993</v>
      </c>
      <c r="D859" s="167">
        <f t="shared" si="52"/>
        <v>630.65749999999991</v>
      </c>
      <c r="E859" s="167">
        <f t="shared" si="52"/>
        <v>594.6049999999999</v>
      </c>
      <c r="F859" s="167">
        <f t="shared" si="52"/>
        <v>542.09375</v>
      </c>
      <c r="G859" s="167">
        <f t="shared" si="52"/>
        <v>439.68374999999997</v>
      </c>
    </row>
    <row r="860" spans="1:7" hidden="1" x14ac:dyDescent="0.15">
      <c r="A860" s="25">
        <v>30</v>
      </c>
      <c r="B860" s="28"/>
      <c r="C860" s="167">
        <f t="shared" si="52"/>
        <v>654.6925</v>
      </c>
      <c r="D860" s="167">
        <f t="shared" si="52"/>
        <v>640.84624999999994</v>
      </c>
      <c r="E860" s="167">
        <f t="shared" si="52"/>
        <v>605.05499999999995</v>
      </c>
      <c r="F860" s="167">
        <f t="shared" si="52"/>
        <v>550.71499999999992</v>
      </c>
      <c r="G860" s="167">
        <f t="shared" si="52"/>
        <v>450.13374999999996</v>
      </c>
    </row>
    <row r="861" spans="1:7" hidden="1" x14ac:dyDescent="0.15">
      <c r="A861" s="25">
        <v>31</v>
      </c>
      <c r="B861" s="28"/>
      <c r="C861" s="167">
        <f t="shared" si="52"/>
        <v>665.92624999999998</v>
      </c>
      <c r="D861" s="167">
        <f t="shared" si="52"/>
        <v>651.81874999999991</v>
      </c>
      <c r="E861" s="167">
        <f t="shared" si="52"/>
        <v>615.505</v>
      </c>
      <c r="F861" s="167">
        <f t="shared" si="52"/>
        <v>560.64249999999993</v>
      </c>
      <c r="G861" s="167">
        <f t="shared" si="52"/>
        <v>459.01624999999996</v>
      </c>
    </row>
    <row r="862" spans="1:7" hidden="1" x14ac:dyDescent="0.15">
      <c r="A862" s="25">
        <v>32</v>
      </c>
      <c r="B862" s="28"/>
      <c r="C862" s="167">
        <f t="shared" si="52"/>
        <v>676.11500000000001</v>
      </c>
      <c r="D862" s="167">
        <f t="shared" si="52"/>
        <v>664.09749999999997</v>
      </c>
      <c r="E862" s="167">
        <f t="shared" si="52"/>
        <v>625.17124999999999</v>
      </c>
      <c r="F862" s="167">
        <f t="shared" si="52"/>
        <v>570.56999999999994</v>
      </c>
      <c r="G862" s="167">
        <f t="shared" si="52"/>
        <v>470.51124999999996</v>
      </c>
    </row>
    <row r="863" spans="1:7" hidden="1" x14ac:dyDescent="0.15">
      <c r="A863" s="25">
        <v>33</v>
      </c>
      <c r="B863" s="28"/>
      <c r="C863" s="167">
        <f t="shared" si="52"/>
        <v>695.18624999999997</v>
      </c>
      <c r="D863" s="167">
        <f t="shared" si="52"/>
        <v>681.60124999999994</v>
      </c>
      <c r="E863" s="167">
        <f t="shared" si="52"/>
        <v>642.93624999999997</v>
      </c>
      <c r="F863" s="167">
        <f t="shared" si="52"/>
        <v>585.98374999999999</v>
      </c>
      <c r="G863" s="167">
        <f t="shared" si="52"/>
        <v>483.57374999999996</v>
      </c>
    </row>
    <row r="864" spans="1:7" hidden="1" x14ac:dyDescent="0.15">
      <c r="A864" s="25">
        <v>34</v>
      </c>
      <c r="B864" s="28"/>
      <c r="C864" s="167">
        <f t="shared" si="52"/>
        <v>714.51874999999995</v>
      </c>
      <c r="D864" s="167">
        <f t="shared" si="52"/>
        <v>700.6724999999999</v>
      </c>
      <c r="E864" s="167">
        <f t="shared" si="52"/>
        <v>659.65625</v>
      </c>
      <c r="F864" s="167">
        <f t="shared" si="52"/>
        <v>601.65874999999994</v>
      </c>
      <c r="G864" s="167">
        <f t="shared" si="52"/>
        <v>497.94249999999994</v>
      </c>
    </row>
    <row r="865" spans="1:7" hidden="1" x14ac:dyDescent="0.15">
      <c r="A865" s="25">
        <v>35</v>
      </c>
      <c r="B865" s="28"/>
      <c r="C865" s="167">
        <f t="shared" ref="C865:G880" si="53">+C306*$M$4</f>
        <v>732.02249999999992</v>
      </c>
      <c r="D865" s="167">
        <f t="shared" si="53"/>
        <v>717.39249999999993</v>
      </c>
      <c r="E865" s="167">
        <f t="shared" si="53"/>
        <v>676.11500000000001</v>
      </c>
      <c r="F865" s="167">
        <f t="shared" si="53"/>
        <v>617.07249999999999</v>
      </c>
      <c r="G865" s="167">
        <f t="shared" si="53"/>
        <v>512.04999999999995</v>
      </c>
    </row>
    <row r="866" spans="1:7" hidden="1" x14ac:dyDescent="0.15">
      <c r="A866" s="25">
        <v>36</v>
      </c>
      <c r="B866" s="28"/>
      <c r="C866" s="167">
        <f t="shared" si="53"/>
        <v>751.09375</v>
      </c>
      <c r="D866" s="167">
        <f t="shared" si="53"/>
        <v>735.94124999999997</v>
      </c>
      <c r="E866" s="167">
        <f t="shared" si="53"/>
        <v>694.1412499999999</v>
      </c>
      <c r="F866" s="167">
        <f t="shared" si="53"/>
        <v>632.22499999999991</v>
      </c>
      <c r="G866" s="167">
        <f t="shared" si="53"/>
        <v>526.94124999999997</v>
      </c>
    </row>
    <row r="867" spans="1:7" hidden="1" x14ac:dyDescent="0.15">
      <c r="A867" s="25">
        <v>37</v>
      </c>
      <c r="B867" s="28"/>
      <c r="C867" s="167">
        <f t="shared" si="53"/>
        <v>769.64249999999993</v>
      </c>
      <c r="D867" s="167">
        <f t="shared" si="53"/>
        <v>754.22874999999999</v>
      </c>
      <c r="E867" s="167">
        <f t="shared" si="53"/>
        <v>710.33875</v>
      </c>
      <c r="F867" s="167">
        <f t="shared" si="53"/>
        <v>647.11624999999992</v>
      </c>
      <c r="G867" s="167">
        <f t="shared" si="53"/>
        <v>541.57124999999996</v>
      </c>
    </row>
    <row r="868" spans="1:7" hidden="1" x14ac:dyDescent="0.15">
      <c r="A868" s="25">
        <v>38</v>
      </c>
      <c r="B868" s="28"/>
      <c r="C868" s="167">
        <f t="shared" si="53"/>
        <v>788.19124999999997</v>
      </c>
      <c r="D868" s="167">
        <f t="shared" si="53"/>
        <v>773.3</v>
      </c>
      <c r="E868" s="167">
        <f t="shared" si="53"/>
        <v>728.3649999999999</v>
      </c>
      <c r="F868" s="167">
        <f t="shared" si="53"/>
        <v>664.88124999999991</v>
      </c>
      <c r="G868" s="167">
        <f t="shared" si="53"/>
        <v>556.20124999999996</v>
      </c>
    </row>
    <row r="869" spans="1:7" hidden="1" x14ac:dyDescent="0.15">
      <c r="A869" s="25">
        <v>39</v>
      </c>
      <c r="B869" s="28"/>
      <c r="C869" s="167">
        <f t="shared" si="53"/>
        <v>807.52374999999995</v>
      </c>
      <c r="D869" s="167">
        <f t="shared" si="53"/>
        <v>791.06499999999994</v>
      </c>
      <c r="E869" s="167">
        <f t="shared" si="53"/>
        <v>745.34624999999994</v>
      </c>
      <c r="F869" s="167">
        <f t="shared" si="53"/>
        <v>680.03374999999994</v>
      </c>
      <c r="G869" s="167">
        <f t="shared" si="53"/>
        <v>572.13749999999993</v>
      </c>
    </row>
    <row r="870" spans="1:7" hidden="1" x14ac:dyDescent="0.15">
      <c r="A870" s="25">
        <v>40</v>
      </c>
      <c r="B870" s="28"/>
      <c r="C870" s="167">
        <f t="shared" si="53"/>
        <v>826.59499999999991</v>
      </c>
      <c r="D870" s="167">
        <f t="shared" si="53"/>
        <v>809.35249999999996</v>
      </c>
      <c r="E870" s="167">
        <f t="shared" si="53"/>
        <v>762.58875</v>
      </c>
      <c r="F870" s="167">
        <f t="shared" si="53"/>
        <v>695.44749999999999</v>
      </c>
      <c r="G870" s="167">
        <f t="shared" si="53"/>
        <v>587.8125</v>
      </c>
    </row>
    <row r="871" spans="1:7" hidden="1" x14ac:dyDescent="0.15">
      <c r="A871" s="25">
        <v>41</v>
      </c>
      <c r="B871" s="28"/>
      <c r="C871" s="167">
        <f t="shared" si="53"/>
        <v>845.14374999999995</v>
      </c>
      <c r="D871" s="167">
        <f t="shared" si="53"/>
        <v>827.90124999999989</v>
      </c>
      <c r="E871" s="167">
        <f t="shared" si="53"/>
        <v>780.09249999999997</v>
      </c>
      <c r="F871" s="167">
        <f t="shared" si="53"/>
        <v>710.59999999999991</v>
      </c>
      <c r="G871" s="167">
        <f t="shared" si="53"/>
        <v>602.18124999999998</v>
      </c>
    </row>
    <row r="872" spans="1:7" hidden="1" x14ac:dyDescent="0.15">
      <c r="A872" s="25">
        <v>42</v>
      </c>
      <c r="B872" s="28"/>
      <c r="C872" s="167">
        <f t="shared" si="53"/>
        <v>864.21499999999992</v>
      </c>
      <c r="D872" s="167">
        <f t="shared" si="53"/>
        <v>846.18874999999991</v>
      </c>
      <c r="E872" s="167">
        <f t="shared" si="53"/>
        <v>798.38</v>
      </c>
      <c r="F872" s="167">
        <f t="shared" si="53"/>
        <v>727.84249999999997</v>
      </c>
      <c r="G872" s="167">
        <f t="shared" si="53"/>
        <v>617.59499999999991</v>
      </c>
    </row>
    <row r="873" spans="1:7" hidden="1" x14ac:dyDescent="0.15">
      <c r="A873" s="25">
        <v>43</v>
      </c>
      <c r="B873" s="28"/>
      <c r="C873" s="167">
        <f t="shared" si="53"/>
        <v>898.1774999999999</v>
      </c>
      <c r="D873" s="167">
        <f t="shared" si="53"/>
        <v>880.15124999999989</v>
      </c>
      <c r="E873" s="167">
        <f t="shared" si="53"/>
        <v>828.68499999999995</v>
      </c>
      <c r="F873" s="167">
        <f t="shared" si="53"/>
        <v>756.31874999999991</v>
      </c>
      <c r="G873" s="167">
        <f t="shared" si="53"/>
        <v>645.54874999999993</v>
      </c>
    </row>
    <row r="874" spans="1:7" hidden="1" x14ac:dyDescent="0.15">
      <c r="A874" s="25">
        <v>44</v>
      </c>
      <c r="B874" s="28"/>
      <c r="C874" s="167">
        <f t="shared" si="53"/>
        <v>932.92374999999993</v>
      </c>
      <c r="D874" s="167">
        <f t="shared" si="53"/>
        <v>914.6362499999999</v>
      </c>
      <c r="E874" s="167">
        <f t="shared" si="53"/>
        <v>861.34124999999995</v>
      </c>
      <c r="F874" s="167">
        <f t="shared" si="53"/>
        <v>785.83999999999992</v>
      </c>
      <c r="G874" s="167">
        <f t="shared" si="53"/>
        <v>672.19624999999996</v>
      </c>
    </row>
    <row r="875" spans="1:7" hidden="1" x14ac:dyDescent="0.15">
      <c r="A875" s="25">
        <v>45</v>
      </c>
      <c r="B875" s="28"/>
      <c r="C875" s="167">
        <f t="shared" si="53"/>
        <v>967.67</v>
      </c>
      <c r="D875" s="167">
        <f t="shared" si="53"/>
        <v>946.50874999999996</v>
      </c>
      <c r="E875" s="167">
        <f t="shared" si="53"/>
        <v>893.73624999999993</v>
      </c>
      <c r="F875" s="167">
        <f t="shared" si="53"/>
        <v>814.83874999999989</v>
      </c>
      <c r="G875" s="167">
        <f t="shared" si="53"/>
        <v>700.6724999999999</v>
      </c>
    </row>
    <row r="876" spans="1:7" hidden="1" x14ac:dyDescent="0.15">
      <c r="A876" s="25">
        <v>46</v>
      </c>
      <c r="B876" s="28"/>
      <c r="C876" s="167">
        <f t="shared" si="53"/>
        <v>1001.6324999999999</v>
      </c>
      <c r="D876" s="167">
        <f t="shared" si="53"/>
        <v>980.73249999999996</v>
      </c>
      <c r="E876" s="167">
        <f t="shared" si="53"/>
        <v>924.56374999999991</v>
      </c>
      <c r="F876" s="167">
        <f t="shared" si="53"/>
        <v>844.09875</v>
      </c>
      <c r="G876" s="167">
        <f t="shared" si="53"/>
        <v>726.7974999999999</v>
      </c>
    </row>
    <row r="877" spans="1:7" hidden="1" x14ac:dyDescent="0.15">
      <c r="A877" s="25">
        <v>47</v>
      </c>
      <c r="B877" s="28"/>
      <c r="C877" s="167">
        <f t="shared" si="53"/>
        <v>1035.8562499999998</v>
      </c>
      <c r="D877" s="167">
        <f t="shared" si="53"/>
        <v>1014.4337499999999</v>
      </c>
      <c r="E877" s="167">
        <f t="shared" si="53"/>
        <v>956.9587499999999</v>
      </c>
      <c r="F877" s="167">
        <f t="shared" si="53"/>
        <v>872.0524999999999</v>
      </c>
      <c r="G877" s="167">
        <f t="shared" si="53"/>
        <v>754.22874999999999</v>
      </c>
    </row>
    <row r="878" spans="1:7" hidden="1" x14ac:dyDescent="0.15">
      <c r="A878" s="25">
        <v>48</v>
      </c>
      <c r="B878" s="28"/>
      <c r="C878" s="167">
        <f t="shared" si="53"/>
        <v>1072.1699999999998</v>
      </c>
      <c r="D878" s="167">
        <f t="shared" si="53"/>
        <v>1050.2249999999999</v>
      </c>
      <c r="E878" s="167">
        <f t="shared" si="53"/>
        <v>990.13749999999993</v>
      </c>
      <c r="F878" s="167">
        <f t="shared" si="53"/>
        <v>903.40249999999992</v>
      </c>
      <c r="G878" s="167">
        <f t="shared" si="53"/>
        <v>782.18249999999989</v>
      </c>
    </row>
    <row r="879" spans="1:7" hidden="1" x14ac:dyDescent="0.15">
      <c r="A879" s="25">
        <v>49</v>
      </c>
      <c r="B879" s="28"/>
      <c r="C879" s="167">
        <f t="shared" si="53"/>
        <v>1108.4837499999999</v>
      </c>
      <c r="D879" s="167">
        <f t="shared" si="53"/>
        <v>1086.8</v>
      </c>
      <c r="E879" s="167">
        <f t="shared" si="53"/>
        <v>1023.0549999999999</v>
      </c>
      <c r="F879" s="167">
        <f t="shared" si="53"/>
        <v>933.96874999999989</v>
      </c>
      <c r="G879" s="167">
        <f t="shared" si="53"/>
        <v>810.92</v>
      </c>
    </row>
    <row r="880" spans="1:7" hidden="1" x14ac:dyDescent="0.15">
      <c r="A880" s="25">
        <v>50</v>
      </c>
      <c r="B880" s="28"/>
      <c r="C880" s="167">
        <f t="shared" si="53"/>
        <v>1144.2749999999999</v>
      </c>
      <c r="D880" s="167">
        <f t="shared" si="53"/>
        <v>1121.8074999999999</v>
      </c>
      <c r="E880" s="167">
        <f t="shared" si="53"/>
        <v>1057.2787499999999</v>
      </c>
      <c r="F880" s="167">
        <f t="shared" si="53"/>
        <v>964.27374999999995</v>
      </c>
      <c r="G880" s="167">
        <f t="shared" si="53"/>
        <v>839.13499999999999</v>
      </c>
    </row>
    <row r="881" spans="1:7" hidden="1" x14ac:dyDescent="0.15">
      <c r="A881" s="25">
        <v>51</v>
      </c>
      <c r="B881" s="28"/>
      <c r="C881" s="167">
        <f t="shared" ref="C881:G896" si="54">+C322*$M$4</f>
        <v>1180.5887499999999</v>
      </c>
      <c r="D881" s="167">
        <f t="shared" si="54"/>
        <v>1157.3374999999999</v>
      </c>
      <c r="E881" s="167">
        <f t="shared" si="54"/>
        <v>1090.4575</v>
      </c>
      <c r="F881" s="167">
        <f t="shared" si="54"/>
        <v>994.83999999999992</v>
      </c>
      <c r="G881" s="167">
        <f t="shared" si="54"/>
        <v>867.08874999999989</v>
      </c>
    </row>
    <row r="882" spans="1:7" hidden="1" x14ac:dyDescent="0.15">
      <c r="A882" s="25">
        <v>52</v>
      </c>
      <c r="B882" s="28"/>
      <c r="C882" s="167">
        <f t="shared" si="54"/>
        <v>1216.9024999999999</v>
      </c>
      <c r="D882" s="167">
        <f t="shared" si="54"/>
        <v>1192.345</v>
      </c>
      <c r="E882" s="167">
        <f t="shared" si="54"/>
        <v>1124.4199999999998</v>
      </c>
      <c r="F882" s="167">
        <f t="shared" si="54"/>
        <v>1025.6675</v>
      </c>
      <c r="G882" s="167">
        <f t="shared" si="54"/>
        <v>896.08749999999998</v>
      </c>
    </row>
    <row r="883" spans="1:7" hidden="1" x14ac:dyDescent="0.15">
      <c r="A883" s="25">
        <v>53</v>
      </c>
      <c r="B883" s="28"/>
      <c r="C883" s="167">
        <f t="shared" si="54"/>
        <v>1260.27</v>
      </c>
      <c r="D883" s="167">
        <f t="shared" si="54"/>
        <v>1234.6675</v>
      </c>
      <c r="E883" s="167">
        <f t="shared" si="54"/>
        <v>1163.3462499999998</v>
      </c>
      <c r="F883" s="167">
        <f t="shared" si="54"/>
        <v>1060.93625</v>
      </c>
      <c r="G883" s="167">
        <f t="shared" si="54"/>
        <v>930.31124999999997</v>
      </c>
    </row>
    <row r="884" spans="1:7" hidden="1" x14ac:dyDescent="0.15">
      <c r="A884" s="25">
        <v>54</v>
      </c>
      <c r="B884" s="28"/>
      <c r="C884" s="167">
        <f t="shared" si="54"/>
        <v>1303.8987499999998</v>
      </c>
      <c r="D884" s="167">
        <f t="shared" si="54"/>
        <v>1276.72875</v>
      </c>
      <c r="E884" s="167">
        <f t="shared" si="54"/>
        <v>1203.3174999999999</v>
      </c>
      <c r="F884" s="167">
        <f t="shared" si="54"/>
        <v>1097.51125</v>
      </c>
      <c r="G884" s="167">
        <f t="shared" si="54"/>
        <v>965.31874999999991</v>
      </c>
    </row>
    <row r="885" spans="1:7" hidden="1" x14ac:dyDescent="0.15">
      <c r="A885" s="25">
        <v>55</v>
      </c>
      <c r="B885" s="28"/>
      <c r="C885" s="167">
        <f t="shared" si="54"/>
        <v>1346.4824999999998</v>
      </c>
      <c r="D885" s="167">
        <f t="shared" si="54"/>
        <v>1319.05125</v>
      </c>
      <c r="E885" s="167">
        <f t="shared" si="54"/>
        <v>1243.2887499999999</v>
      </c>
      <c r="F885" s="167">
        <f t="shared" si="54"/>
        <v>1133.3025</v>
      </c>
      <c r="G885" s="167">
        <f t="shared" si="54"/>
        <v>1000.5875</v>
      </c>
    </row>
    <row r="886" spans="1:7" hidden="1" x14ac:dyDescent="0.15">
      <c r="A886" s="25">
        <v>56</v>
      </c>
      <c r="B886" s="28"/>
      <c r="C886" s="167">
        <f t="shared" si="54"/>
        <v>1389.0662499999999</v>
      </c>
      <c r="D886" s="167">
        <f t="shared" si="54"/>
        <v>1361.635</v>
      </c>
      <c r="E886" s="167">
        <f t="shared" si="54"/>
        <v>1282.99875</v>
      </c>
      <c r="F886" s="167">
        <f t="shared" si="54"/>
        <v>1169.09375</v>
      </c>
      <c r="G886" s="167">
        <f t="shared" si="54"/>
        <v>1034.55</v>
      </c>
    </row>
    <row r="887" spans="1:7" hidden="1" x14ac:dyDescent="0.15">
      <c r="A887" s="25">
        <v>57</v>
      </c>
      <c r="B887" s="28"/>
      <c r="C887" s="167">
        <f t="shared" si="54"/>
        <v>1432.1724999999999</v>
      </c>
      <c r="D887" s="167">
        <f t="shared" si="54"/>
        <v>1403.1737499999999</v>
      </c>
      <c r="E887" s="167">
        <f t="shared" si="54"/>
        <v>1323.7537499999999</v>
      </c>
      <c r="F887" s="167">
        <f t="shared" si="54"/>
        <v>1205.9299999999998</v>
      </c>
      <c r="G887" s="167">
        <f t="shared" si="54"/>
        <v>1069.5574999999999</v>
      </c>
    </row>
    <row r="888" spans="1:7" hidden="1" x14ac:dyDescent="0.15">
      <c r="A888" s="25">
        <v>58</v>
      </c>
      <c r="B888" s="28"/>
      <c r="C888" s="167">
        <f t="shared" si="54"/>
        <v>1482.8549999999998</v>
      </c>
      <c r="D888" s="167">
        <f t="shared" si="54"/>
        <v>1451.5049999999999</v>
      </c>
      <c r="E888" s="167">
        <f t="shared" si="54"/>
        <v>1365.2925</v>
      </c>
      <c r="F888" s="167">
        <f t="shared" si="54"/>
        <v>1247.73</v>
      </c>
      <c r="G888" s="167">
        <f t="shared" si="54"/>
        <v>1115.2762499999999</v>
      </c>
    </row>
    <row r="889" spans="1:7" hidden="1" x14ac:dyDescent="0.15">
      <c r="A889" s="25">
        <v>59</v>
      </c>
      <c r="B889" s="28"/>
      <c r="C889" s="167">
        <f t="shared" si="54"/>
        <v>1531.9699999999998</v>
      </c>
      <c r="D889" s="167">
        <f t="shared" si="54"/>
        <v>1500.8812499999999</v>
      </c>
      <c r="E889" s="167">
        <f t="shared" si="54"/>
        <v>1406.83125</v>
      </c>
      <c r="F889" s="167">
        <f t="shared" si="54"/>
        <v>1289.26875</v>
      </c>
      <c r="G889" s="167">
        <f t="shared" si="54"/>
        <v>1160.4724999999999</v>
      </c>
    </row>
    <row r="890" spans="1:7" hidden="1" x14ac:dyDescent="0.15">
      <c r="A890" s="25">
        <v>60</v>
      </c>
      <c r="B890" s="28"/>
      <c r="C890" s="167">
        <f t="shared" si="54"/>
        <v>1581.8687499999999</v>
      </c>
      <c r="D890" s="167">
        <f t="shared" si="54"/>
        <v>1548.6899999999998</v>
      </c>
      <c r="E890" s="167">
        <f t="shared" si="54"/>
        <v>1447.5862499999998</v>
      </c>
      <c r="F890" s="167">
        <f t="shared" si="54"/>
        <v>1331.5912499999999</v>
      </c>
      <c r="G890" s="167">
        <f t="shared" si="54"/>
        <v>1205.6687499999998</v>
      </c>
    </row>
    <row r="891" spans="1:7" hidden="1" x14ac:dyDescent="0.15">
      <c r="A891" s="25">
        <v>61</v>
      </c>
      <c r="B891" s="28"/>
      <c r="C891" s="167">
        <f t="shared" si="54"/>
        <v>1640.9112499999999</v>
      </c>
      <c r="D891" s="167">
        <f t="shared" si="54"/>
        <v>1609.0387499999999</v>
      </c>
      <c r="E891" s="167">
        <f t="shared" si="54"/>
        <v>1510.5474999999999</v>
      </c>
      <c r="F891" s="167">
        <f t="shared" si="54"/>
        <v>1382.0124999999998</v>
      </c>
      <c r="G891" s="167">
        <f t="shared" si="54"/>
        <v>1250.60375</v>
      </c>
    </row>
    <row r="892" spans="1:7" hidden="1" x14ac:dyDescent="0.15">
      <c r="A892" s="25">
        <v>62</v>
      </c>
      <c r="B892" s="28"/>
      <c r="C892" s="167">
        <f t="shared" si="54"/>
        <v>1714.8449999999998</v>
      </c>
      <c r="D892" s="167">
        <f t="shared" si="54"/>
        <v>1680.0987499999999</v>
      </c>
      <c r="E892" s="167">
        <f t="shared" si="54"/>
        <v>1583.9587499999998</v>
      </c>
      <c r="F892" s="167">
        <f t="shared" si="54"/>
        <v>1443.9287499999998</v>
      </c>
      <c r="G892" s="167">
        <f t="shared" si="54"/>
        <v>1306.7724999999998</v>
      </c>
    </row>
    <row r="893" spans="1:7" hidden="1" x14ac:dyDescent="0.15">
      <c r="A893" s="25">
        <v>63</v>
      </c>
      <c r="B893" s="28"/>
      <c r="C893" s="167">
        <f t="shared" si="54"/>
        <v>1803.6699999999998</v>
      </c>
      <c r="D893" s="167">
        <f t="shared" si="54"/>
        <v>1767.0949999999998</v>
      </c>
      <c r="E893" s="167">
        <f t="shared" si="54"/>
        <v>1666.2524999999998</v>
      </c>
      <c r="F893" s="167">
        <f t="shared" si="54"/>
        <v>1518.385</v>
      </c>
      <c r="G893" s="167">
        <f t="shared" si="54"/>
        <v>1374.175</v>
      </c>
    </row>
    <row r="894" spans="1:7" hidden="1" x14ac:dyDescent="0.15">
      <c r="A894" s="25">
        <v>64</v>
      </c>
      <c r="B894" s="28"/>
      <c r="C894" s="167">
        <f t="shared" si="54"/>
        <v>1907.1249999999998</v>
      </c>
      <c r="D894" s="167">
        <f t="shared" si="54"/>
        <v>1868.7212499999998</v>
      </c>
      <c r="E894" s="167">
        <f t="shared" si="54"/>
        <v>1761.3474999999999</v>
      </c>
      <c r="F894" s="167">
        <f t="shared" si="54"/>
        <v>1605.3812499999999</v>
      </c>
      <c r="G894" s="167">
        <f t="shared" si="54"/>
        <v>1452.81125</v>
      </c>
    </row>
    <row r="895" spans="1:7" hidden="1" x14ac:dyDescent="0.15">
      <c r="A895" s="25">
        <v>65</v>
      </c>
      <c r="B895" s="28"/>
      <c r="C895" s="167">
        <f t="shared" si="54"/>
        <v>2031.7412499999998</v>
      </c>
      <c r="D895" s="167">
        <f t="shared" si="54"/>
        <v>1990.7249999999999</v>
      </c>
      <c r="E895" s="167">
        <f t="shared" si="54"/>
        <v>1875.5137499999998</v>
      </c>
      <c r="F895" s="167">
        <f t="shared" si="54"/>
        <v>1710.92625</v>
      </c>
      <c r="G895" s="167">
        <f t="shared" si="54"/>
        <v>1561.2299999999998</v>
      </c>
    </row>
    <row r="896" spans="1:7" hidden="1" x14ac:dyDescent="0.15">
      <c r="A896" s="25">
        <v>66</v>
      </c>
      <c r="B896" s="28"/>
      <c r="C896" s="167">
        <f t="shared" si="54"/>
        <v>2178.0412499999998</v>
      </c>
      <c r="D896" s="167">
        <f t="shared" si="54"/>
        <v>2134.4124999999999</v>
      </c>
      <c r="E896" s="167">
        <f t="shared" si="54"/>
        <v>2011.8862499999998</v>
      </c>
      <c r="F896" s="167">
        <f t="shared" si="54"/>
        <v>1834.75875</v>
      </c>
      <c r="G896" s="167">
        <f t="shared" si="54"/>
        <v>1686.8912499999999</v>
      </c>
    </row>
    <row r="897" spans="1:7" hidden="1" x14ac:dyDescent="0.15">
      <c r="A897" s="25">
        <v>67</v>
      </c>
      <c r="B897" s="28"/>
      <c r="C897" s="167">
        <f t="shared" ref="C897:G912" si="55">+C338*$M$4</f>
        <v>2351.25</v>
      </c>
      <c r="D897" s="167">
        <f t="shared" si="55"/>
        <v>2303.9637499999999</v>
      </c>
      <c r="E897" s="167">
        <f t="shared" si="55"/>
        <v>2171.5099999999998</v>
      </c>
      <c r="F897" s="167">
        <f t="shared" si="55"/>
        <v>1980.0137499999998</v>
      </c>
      <c r="G897" s="167">
        <f t="shared" si="55"/>
        <v>1821.9575</v>
      </c>
    </row>
    <row r="898" spans="1:7" hidden="1" x14ac:dyDescent="0.15">
      <c r="A898" s="25">
        <v>68</v>
      </c>
      <c r="B898" s="28"/>
      <c r="C898" s="167">
        <f t="shared" si="55"/>
        <v>2551.3674999999998</v>
      </c>
      <c r="D898" s="167">
        <f t="shared" si="55"/>
        <v>2499.1174999999998</v>
      </c>
      <c r="E898" s="167">
        <f t="shared" si="55"/>
        <v>2355.4299999999998</v>
      </c>
      <c r="F898" s="167">
        <f t="shared" si="55"/>
        <v>2148.78125</v>
      </c>
      <c r="G898" s="167">
        <f t="shared" si="55"/>
        <v>1976.6174999999998</v>
      </c>
    </row>
    <row r="899" spans="1:7" hidden="1" x14ac:dyDescent="0.15">
      <c r="A899" s="25">
        <v>69</v>
      </c>
      <c r="B899" s="28"/>
      <c r="C899" s="167">
        <f t="shared" si="55"/>
        <v>2783.6187499999996</v>
      </c>
      <c r="D899" s="167">
        <f t="shared" si="55"/>
        <v>2728.4949999999999</v>
      </c>
      <c r="E899" s="167">
        <f t="shared" si="55"/>
        <v>2571.7449999999999</v>
      </c>
      <c r="F899" s="167">
        <f t="shared" si="55"/>
        <v>2344.19625</v>
      </c>
      <c r="G899" s="167">
        <f t="shared" si="55"/>
        <v>2157.9249999999997</v>
      </c>
    </row>
    <row r="900" spans="1:7" hidden="1" x14ac:dyDescent="0.15">
      <c r="A900" s="25">
        <v>70</v>
      </c>
      <c r="B900" s="28"/>
      <c r="C900" s="167">
        <f t="shared" si="55"/>
        <v>3053.2287499999998</v>
      </c>
      <c r="D900" s="167">
        <f t="shared" si="55"/>
        <v>2991.8349999999996</v>
      </c>
      <c r="E900" s="167">
        <f t="shared" si="55"/>
        <v>2795.8975</v>
      </c>
      <c r="F900" s="167">
        <f t="shared" si="55"/>
        <v>2571.7449999999999</v>
      </c>
      <c r="G900" s="167">
        <f t="shared" si="55"/>
        <v>2400.8874999999998</v>
      </c>
    </row>
    <row r="901" spans="1:7" hidden="1" x14ac:dyDescent="0.15">
      <c r="A901" s="25">
        <v>71</v>
      </c>
      <c r="B901" s="28"/>
      <c r="C901" s="167">
        <f t="shared" si="55"/>
        <v>3363.07125</v>
      </c>
      <c r="D901" s="167">
        <f t="shared" si="55"/>
        <v>3294.6237499999997</v>
      </c>
      <c r="E901" s="167">
        <f t="shared" si="55"/>
        <v>3104.6949999999997</v>
      </c>
      <c r="F901" s="167">
        <f t="shared" si="55"/>
        <v>2831.1662499999998</v>
      </c>
      <c r="G901" s="167">
        <f t="shared" si="55"/>
        <v>2644.1112499999999</v>
      </c>
    </row>
    <row r="902" spans="1:7" hidden="1" x14ac:dyDescent="0.15">
      <c r="A902" s="25">
        <v>72</v>
      </c>
      <c r="B902" s="28"/>
      <c r="C902" s="167">
        <f t="shared" si="55"/>
        <v>3720.2</v>
      </c>
      <c r="D902" s="167">
        <f t="shared" si="55"/>
        <v>3644.6987499999996</v>
      </c>
      <c r="E902" s="167">
        <f t="shared" si="55"/>
        <v>3435.4374999999995</v>
      </c>
      <c r="F902" s="167">
        <f t="shared" si="55"/>
        <v>3132.91</v>
      </c>
      <c r="G902" s="167">
        <f t="shared" si="55"/>
        <v>2927.0449999999996</v>
      </c>
    </row>
    <row r="903" spans="1:7" hidden="1" x14ac:dyDescent="0.15">
      <c r="A903" s="25">
        <v>73</v>
      </c>
      <c r="B903" s="28"/>
      <c r="C903" s="167">
        <f t="shared" si="55"/>
        <v>4131.1462499999998</v>
      </c>
      <c r="D903" s="167">
        <f t="shared" si="55"/>
        <v>4047.0237499999998</v>
      </c>
      <c r="E903" s="167">
        <f t="shared" si="55"/>
        <v>3816.0787499999997</v>
      </c>
      <c r="F903" s="167">
        <f t="shared" si="55"/>
        <v>3478.8049999999998</v>
      </c>
      <c r="G903" s="167">
        <f t="shared" si="55"/>
        <v>3248.6437499999997</v>
      </c>
    </row>
    <row r="904" spans="1:7" hidden="1" x14ac:dyDescent="0.15">
      <c r="A904" s="25">
        <v>74</v>
      </c>
      <c r="B904" s="28"/>
      <c r="C904" s="167">
        <f t="shared" si="55"/>
        <v>4605.8374999999996</v>
      </c>
      <c r="D904" s="167">
        <f t="shared" si="55"/>
        <v>4512.3099999999995</v>
      </c>
      <c r="E904" s="167">
        <f t="shared" si="55"/>
        <v>4253.9337500000001</v>
      </c>
      <c r="F904" s="167">
        <f t="shared" si="55"/>
        <v>3878.5174999999999</v>
      </c>
      <c r="G904" s="167">
        <f t="shared" si="55"/>
        <v>3623.2762499999999</v>
      </c>
    </row>
    <row r="905" spans="1:7" hidden="1" x14ac:dyDescent="0.15">
      <c r="A905" s="25">
        <v>75</v>
      </c>
      <c r="B905" s="28"/>
      <c r="C905" s="167">
        <f t="shared" si="55"/>
        <v>5149.7599999999993</v>
      </c>
      <c r="D905" s="167">
        <f t="shared" si="55"/>
        <v>5046.3049999999994</v>
      </c>
      <c r="E905" s="167">
        <f t="shared" si="55"/>
        <v>4736.9849999999997</v>
      </c>
      <c r="F905" s="167">
        <f t="shared" si="55"/>
        <v>4336.4887499999995</v>
      </c>
      <c r="G905" s="167">
        <f t="shared" si="55"/>
        <v>4074.1937499999999</v>
      </c>
    </row>
    <row r="906" spans="1:7" hidden="1" x14ac:dyDescent="0.15">
      <c r="A906" s="25">
        <v>76</v>
      </c>
      <c r="B906" s="28"/>
      <c r="C906" s="167">
        <f t="shared" si="55"/>
        <v>5774.4087499999996</v>
      </c>
      <c r="D906" s="167">
        <f t="shared" si="55"/>
        <v>5657.8912499999997</v>
      </c>
      <c r="E906" s="167">
        <f t="shared" si="55"/>
        <v>5328.4549999999999</v>
      </c>
      <c r="F906" s="167">
        <f t="shared" si="55"/>
        <v>4862.3849999999993</v>
      </c>
      <c r="G906" s="167">
        <f t="shared" si="55"/>
        <v>4570.3074999999999</v>
      </c>
    </row>
    <row r="907" spans="1:7" hidden="1" x14ac:dyDescent="0.15">
      <c r="A907" s="25">
        <v>77</v>
      </c>
      <c r="B907" s="28"/>
      <c r="C907" s="167">
        <f t="shared" si="55"/>
        <v>6485.7924999999996</v>
      </c>
      <c r="D907" s="167">
        <f t="shared" si="55"/>
        <v>6355.1674999999996</v>
      </c>
      <c r="E907" s="167">
        <f t="shared" si="55"/>
        <v>5989.67875</v>
      </c>
      <c r="F907" s="167">
        <f t="shared" si="55"/>
        <v>5461.9537499999997</v>
      </c>
      <c r="G907" s="167">
        <f t="shared" si="55"/>
        <v>5132.5174999999999</v>
      </c>
    </row>
    <row r="908" spans="1:7" hidden="1" x14ac:dyDescent="0.15">
      <c r="A908" s="25">
        <v>78</v>
      </c>
      <c r="B908" s="28"/>
      <c r="C908" s="167">
        <f t="shared" si="55"/>
        <v>7287.5687499999995</v>
      </c>
      <c r="D908" s="167">
        <f t="shared" si="55"/>
        <v>7139.7012499999992</v>
      </c>
      <c r="E908" s="167">
        <f t="shared" si="55"/>
        <v>6730.0612499999997</v>
      </c>
      <c r="F908" s="167">
        <f t="shared" si="55"/>
        <v>6135.1949999999997</v>
      </c>
      <c r="G908" s="167">
        <f t="shared" si="55"/>
        <v>5766.8324999999995</v>
      </c>
    </row>
    <row r="909" spans="1:7" hidden="1" x14ac:dyDescent="0.15">
      <c r="A909" s="25">
        <v>79</v>
      </c>
      <c r="B909" s="28"/>
      <c r="C909" s="167">
        <f t="shared" si="55"/>
        <v>8187.8362499999994</v>
      </c>
      <c r="D909" s="167">
        <f t="shared" si="55"/>
        <v>8022.9874999999993</v>
      </c>
      <c r="E909" s="167">
        <f t="shared" si="55"/>
        <v>7562.1424999999999</v>
      </c>
      <c r="F909" s="167">
        <f t="shared" si="55"/>
        <v>6894.6487499999994</v>
      </c>
      <c r="G909" s="167">
        <f t="shared" si="55"/>
        <v>6479.5224999999991</v>
      </c>
    </row>
    <row r="910" spans="1:7" hidden="1" x14ac:dyDescent="0.15">
      <c r="A910" s="25">
        <v>80</v>
      </c>
      <c r="B910" s="28" t="s">
        <v>3</v>
      </c>
      <c r="C910" s="167">
        <f t="shared" si="55"/>
        <v>9265.4924999999985</v>
      </c>
      <c r="D910" s="167">
        <f t="shared" si="55"/>
        <v>9078.1762499999986</v>
      </c>
      <c r="E910" s="167">
        <f t="shared" si="55"/>
        <v>8555.6762499999986</v>
      </c>
      <c r="F910" s="167">
        <f t="shared" si="55"/>
        <v>7802.4924999999994</v>
      </c>
      <c r="G910" s="167">
        <f t="shared" si="55"/>
        <v>7331.7199999999993</v>
      </c>
    </row>
    <row r="911" spans="1:7" hidden="1" x14ac:dyDescent="0.15">
      <c r="A911" s="25">
        <v>1</v>
      </c>
      <c r="B911" s="28" t="s">
        <v>4</v>
      </c>
      <c r="C911" s="167">
        <f t="shared" si="55"/>
        <v>273.52875</v>
      </c>
      <c r="D911" s="167">
        <f t="shared" si="55"/>
        <v>268.82624999999996</v>
      </c>
      <c r="E911" s="167">
        <f t="shared" si="55"/>
        <v>252.36749999999998</v>
      </c>
      <c r="F911" s="167">
        <f t="shared" si="55"/>
        <v>230.68374999999997</v>
      </c>
      <c r="G911" s="167">
        <f t="shared" si="55"/>
        <v>137.15625</v>
      </c>
    </row>
    <row r="912" spans="1:7" hidden="1" x14ac:dyDescent="0.15">
      <c r="A912" s="25">
        <v>2</v>
      </c>
      <c r="B912" s="28" t="s">
        <v>1</v>
      </c>
      <c r="C912" s="167">
        <f t="shared" si="55"/>
        <v>461.10624999999999</v>
      </c>
      <c r="D912" s="167">
        <f t="shared" si="55"/>
        <v>452.48499999999996</v>
      </c>
      <c r="E912" s="167">
        <f t="shared" si="55"/>
        <v>426.09875</v>
      </c>
      <c r="F912" s="167">
        <f t="shared" si="55"/>
        <v>388.73999999999995</v>
      </c>
      <c r="G912" s="167">
        <f t="shared" si="55"/>
        <v>202.46875</v>
      </c>
    </row>
    <row r="913" spans="1:9" ht="14" hidden="1" thickBot="1" x14ac:dyDescent="0.2">
      <c r="A913" s="29">
        <v>3</v>
      </c>
      <c r="B913" s="30" t="s">
        <v>5</v>
      </c>
      <c r="C913" s="167">
        <f t="shared" ref="C913:G913" si="56">+C354*$M$4</f>
        <v>677.6825</v>
      </c>
      <c r="D913" s="167">
        <f t="shared" si="56"/>
        <v>664.09749999999997</v>
      </c>
      <c r="E913" s="167">
        <f t="shared" si="56"/>
        <v>625.17124999999999</v>
      </c>
      <c r="F913" s="167">
        <f t="shared" si="56"/>
        <v>570.56999999999994</v>
      </c>
      <c r="G913" s="167">
        <f t="shared" si="56"/>
        <v>291.81624999999997</v>
      </c>
    </row>
    <row r="915" spans="1:9" ht="14" hidden="1" thickBot="1" x14ac:dyDescent="0.2"/>
    <row r="916" spans="1:9" ht="18" hidden="1" x14ac:dyDescent="0.2">
      <c r="A916" s="443" t="s">
        <v>187</v>
      </c>
      <c r="B916" s="444"/>
      <c r="C916" s="444"/>
      <c r="D916" s="444"/>
      <c r="E916" s="444"/>
      <c r="F916" s="444"/>
      <c r="G916" s="445"/>
    </row>
    <row r="917" spans="1:9" ht="18" hidden="1" x14ac:dyDescent="0.2">
      <c r="A917" s="437" t="s">
        <v>12</v>
      </c>
      <c r="B917" s="438"/>
      <c r="C917" s="438"/>
      <c r="D917" s="438"/>
      <c r="E917" s="438"/>
      <c r="F917" s="438"/>
      <c r="G917" s="439"/>
    </row>
    <row r="918" spans="1:9" hidden="1" x14ac:dyDescent="0.15">
      <c r="A918" s="440" t="s">
        <v>0</v>
      </c>
      <c r="B918" s="441"/>
      <c r="C918" s="441"/>
      <c r="D918" s="441"/>
      <c r="E918" s="441"/>
      <c r="F918" s="441"/>
      <c r="G918" s="442"/>
    </row>
    <row r="919" spans="1:9" hidden="1" x14ac:dyDescent="0.15">
      <c r="A919" s="25" t="s">
        <v>2</v>
      </c>
      <c r="B919" s="26" t="s">
        <v>2</v>
      </c>
      <c r="C919" s="247" t="s">
        <v>47</v>
      </c>
      <c r="D919" s="247" t="s">
        <v>48</v>
      </c>
      <c r="E919" s="247" t="s">
        <v>49</v>
      </c>
      <c r="F919" s="247" t="s">
        <v>50</v>
      </c>
      <c r="G919" s="248" t="s">
        <v>51</v>
      </c>
      <c r="H919" s="247" t="s">
        <v>50</v>
      </c>
      <c r="I919" s="247" t="s">
        <v>51</v>
      </c>
    </row>
    <row r="920" spans="1:9" ht="14" hidden="1" x14ac:dyDescent="0.15">
      <c r="A920" s="25">
        <v>18</v>
      </c>
      <c r="B920" s="28"/>
      <c r="C920" s="222">
        <v>2570</v>
      </c>
      <c r="D920" s="222">
        <v>2238</v>
      </c>
      <c r="E920" s="222">
        <v>1919</v>
      </c>
      <c r="F920" s="222">
        <v>1338</v>
      </c>
      <c r="G920" s="222">
        <v>738</v>
      </c>
      <c r="H920" s="222">
        <v>442</v>
      </c>
      <c r="I920" s="222">
        <v>259</v>
      </c>
    </row>
    <row r="921" spans="1:9" ht="14" hidden="1" x14ac:dyDescent="0.15">
      <c r="A921" s="25">
        <v>19</v>
      </c>
      <c r="B921" s="28"/>
      <c r="C921" s="222">
        <v>2613</v>
      </c>
      <c r="D921" s="222">
        <v>2277</v>
      </c>
      <c r="E921" s="222">
        <v>1919</v>
      </c>
      <c r="F921" s="222">
        <v>1338</v>
      </c>
      <c r="G921" s="222">
        <v>744</v>
      </c>
      <c r="H921" s="222">
        <v>448</v>
      </c>
      <c r="I921" s="222">
        <v>264</v>
      </c>
    </row>
    <row r="922" spans="1:9" ht="14" hidden="1" x14ac:dyDescent="0.15">
      <c r="A922" s="25">
        <v>20</v>
      </c>
      <c r="B922" s="28"/>
      <c r="C922" s="222">
        <v>2658</v>
      </c>
      <c r="D922" s="222">
        <v>2313</v>
      </c>
      <c r="E922" s="222">
        <v>1919</v>
      </c>
      <c r="F922" s="222">
        <v>1342</v>
      </c>
      <c r="G922" s="222">
        <v>752</v>
      </c>
      <c r="H922" s="222">
        <v>455</v>
      </c>
      <c r="I922" s="222">
        <v>270</v>
      </c>
    </row>
    <row r="923" spans="1:9" ht="14" hidden="1" x14ac:dyDescent="0.15">
      <c r="A923" s="25">
        <v>21</v>
      </c>
      <c r="B923" s="28"/>
      <c r="C923" s="222">
        <v>2708</v>
      </c>
      <c r="D923" s="222">
        <v>2355</v>
      </c>
      <c r="E923" s="222">
        <v>1919</v>
      </c>
      <c r="F923" s="222">
        <v>1348</v>
      </c>
      <c r="G923" s="222">
        <v>760</v>
      </c>
      <c r="H923" s="222">
        <v>463</v>
      </c>
      <c r="I923" s="222">
        <v>276</v>
      </c>
    </row>
    <row r="924" spans="1:9" ht="14" hidden="1" x14ac:dyDescent="0.15">
      <c r="A924" s="25">
        <v>22</v>
      </c>
      <c r="B924" s="28"/>
      <c r="C924" s="222">
        <v>2753</v>
      </c>
      <c r="D924" s="222">
        <v>2393</v>
      </c>
      <c r="E924" s="222">
        <v>1924</v>
      </c>
      <c r="F924" s="222">
        <v>1358</v>
      </c>
      <c r="G924" s="222">
        <v>771</v>
      </c>
      <c r="H924" s="222">
        <v>472</v>
      </c>
      <c r="I924" s="222">
        <v>283</v>
      </c>
    </row>
    <row r="925" spans="1:9" ht="14" hidden="1" x14ac:dyDescent="0.15">
      <c r="A925" s="25">
        <v>23</v>
      </c>
      <c r="B925" s="28"/>
      <c r="C925" s="222">
        <v>2798</v>
      </c>
      <c r="D925" s="222">
        <v>2432</v>
      </c>
      <c r="E925" s="222">
        <v>1934</v>
      </c>
      <c r="F925" s="222">
        <v>1370</v>
      </c>
      <c r="G925" s="222">
        <v>783</v>
      </c>
      <c r="H925" s="222">
        <v>482</v>
      </c>
      <c r="I925" s="222">
        <v>291</v>
      </c>
    </row>
    <row r="926" spans="1:9" ht="14" hidden="1" x14ac:dyDescent="0.15">
      <c r="A926" s="25">
        <v>24</v>
      </c>
      <c r="B926" s="28"/>
      <c r="C926" s="222">
        <v>2844</v>
      </c>
      <c r="D926" s="222">
        <v>2472</v>
      </c>
      <c r="E926" s="222">
        <v>1949</v>
      </c>
      <c r="F926" s="222">
        <v>1387</v>
      </c>
      <c r="G926" s="222">
        <v>797</v>
      </c>
      <c r="H926" s="222">
        <v>494</v>
      </c>
      <c r="I926" s="222">
        <v>301</v>
      </c>
    </row>
    <row r="927" spans="1:9" ht="14" hidden="1" x14ac:dyDescent="0.15">
      <c r="A927" s="25">
        <v>25</v>
      </c>
      <c r="B927" s="28"/>
      <c r="C927" s="222">
        <v>2888</v>
      </c>
      <c r="D927" s="222">
        <v>2514</v>
      </c>
      <c r="E927" s="222">
        <v>1968</v>
      </c>
      <c r="F927" s="222">
        <v>1405</v>
      </c>
      <c r="G927" s="222">
        <v>813</v>
      </c>
      <c r="H927" s="222">
        <v>506</v>
      </c>
      <c r="I927" s="222">
        <v>310</v>
      </c>
    </row>
    <row r="928" spans="1:9" ht="14" hidden="1" x14ac:dyDescent="0.15">
      <c r="A928" s="25">
        <v>26</v>
      </c>
      <c r="B928" s="28"/>
      <c r="C928" s="222">
        <v>2934</v>
      </c>
      <c r="D928" s="222">
        <v>2552</v>
      </c>
      <c r="E928" s="222">
        <v>1993</v>
      </c>
      <c r="F928" s="222">
        <v>1429</v>
      </c>
      <c r="G928" s="222">
        <v>832</v>
      </c>
      <c r="H928" s="222">
        <v>520</v>
      </c>
      <c r="I928" s="222">
        <v>320</v>
      </c>
    </row>
    <row r="929" spans="1:9" ht="14" hidden="1" x14ac:dyDescent="0.15">
      <c r="A929" s="25">
        <v>27</v>
      </c>
      <c r="B929" s="28"/>
      <c r="C929" s="222">
        <v>2979</v>
      </c>
      <c r="D929" s="222">
        <v>2590</v>
      </c>
      <c r="E929" s="222">
        <v>2023</v>
      </c>
      <c r="F929" s="222">
        <v>1457</v>
      </c>
      <c r="G929" s="222">
        <v>852</v>
      </c>
      <c r="H929" s="222">
        <v>536</v>
      </c>
      <c r="I929" s="222">
        <v>333</v>
      </c>
    </row>
    <row r="930" spans="1:9" ht="14" hidden="1" x14ac:dyDescent="0.15">
      <c r="A930" s="25">
        <v>28</v>
      </c>
      <c r="B930" s="28"/>
      <c r="C930" s="222">
        <v>3035</v>
      </c>
      <c r="D930" s="222">
        <v>2635</v>
      </c>
      <c r="E930" s="222">
        <v>2058</v>
      </c>
      <c r="F930" s="222">
        <v>1488</v>
      </c>
      <c r="G930" s="222">
        <v>875</v>
      </c>
      <c r="H930" s="222">
        <v>554</v>
      </c>
      <c r="I930" s="222">
        <v>345</v>
      </c>
    </row>
    <row r="931" spans="1:9" ht="14" hidden="1" x14ac:dyDescent="0.15">
      <c r="A931" s="25">
        <v>29</v>
      </c>
      <c r="B931" s="28"/>
      <c r="C931" s="222">
        <v>3088</v>
      </c>
      <c r="D931" s="222">
        <v>2688</v>
      </c>
      <c r="E931" s="222">
        <v>2099</v>
      </c>
      <c r="F931" s="222">
        <v>1523</v>
      </c>
      <c r="G931" s="222">
        <v>902</v>
      </c>
      <c r="H931" s="222">
        <v>572</v>
      </c>
      <c r="I931" s="222">
        <v>359</v>
      </c>
    </row>
    <row r="932" spans="1:9" ht="14" hidden="1" x14ac:dyDescent="0.15">
      <c r="A932" s="25">
        <v>30</v>
      </c>
      <c r="B932" s="28"/>
      <c r="C932" s="222">
        <v>3142</v>
      </c>
      <c r="D932" s="222">
        <v>2734</v>
      </c>
      <c r="E932" s="222">
        <v>2147</v>
      </c>
      <c r="F932" s="222">
        <v>1562</v>
      </c>
      <c r="G932" s="222">
        <v>929</v>
      </c>
      <c r="H932" s="222">
        <v>594</v>
      </c>
      <c r="I932" s="222">
        <v>374</v>
      </c>
    </row>
    <row r="933" spans="1:9" ht="14" hidden="1" x14ac:dyDescent="0.15">
      <c r="A933" s="25">
        <v>31</v>
      </c>
      <c r="B933" s="28"/>
      <c r="C933" s="222">
        <v>3194</v>
      </c>
      <c r="D933" s="222">
        <v>2780</v>
      </c>
      <c r="E933" s="222">
        <v>2199</v>
      </c>
      <c r="F933" s="222">
        <v>1607</v>
      </c>
      <c r="G933" s="222">
        <v>960</v>
      </c>
      <c r="H933" s="222">
        <v>617</v>
      </c>
      <c r="I933" s="222">
        <v>391</v>
      </c>
    </row>
    <row r="934" spans="1:9" ht="14" hidden="1" x14ac:dyDescent="0.15">
      <c r="A934" s="25">
        <v>32</v>
      </c>
      <c r="B934" s="28"/>
      <c r="C934" s="222">
        <v>3250</v>
      </c>
      <c r="D934" s="222">
        <v>2823</v>
      </c>
      <c r="E934" s="222">
        <v>2258</v>
      </c>
      <c r="F934" s="222">
        <v>1655</v>
      </c>
      <c r="G934" s="222">
        <v>995</v>
      </c>
      <c r="H934" s="222">
        <v>641</v>
      </c>
      <c r="I934" s="222">
        <v>410</v>
      </c>
    </row>
    <row r="935" spans="1:9" ht="14" hidden="1" x14ac:dyDescent="0.15">
      <c r="A935" s="25">
        <v>33</v>
      </c>
      <c r="B935" s="28"/>
      <c r="C935" s="222">
        <v>3338</v>
      </c>
      <c r="D935" s="222">
        <v>2904</v>
      </c>
      <c r="E935" s="222">
        <v>2324</v>
      </c>
      <c r="F935" s="222">
        <v>1709</v>
      </c>
      <c r="G935" s="222">
        <v>1032</v>
      </c>
      <c r="H935" s="222">
        <v>669</v>
      </c>
      <c r="I935" s="222">
        <v>429</v>
      </c>
    </row>
    <row r="936" spans="1:9" s="9" customFormat="1" ht="14" hidden="1" x14ac:dyDescent="0.15">
      <c r="A936" s="25">
        <v>34</v>
      </c>
      <c r="B936" s="28"/>
      <c r="C936" s="222">
        <v>3427</v>
      </c>
      <c r="D936" s="222">
        <v>2979</v>
      </c>
      <c r="E936" s="222">
        <v>2398</v>
      </c>
      <c r="F936" s="222">
        <v>1769</v>
      </c>
      <c r="G936" s="222">
        <v>1074</v>
      </c>
      <c r="H936" s="222">
        <v>699</v>
      </c>
      <c r="I936" s="222">
        <v>451</v>
      </c>
    </row>
    <row r="937" spans="1:9" ht="14" hidden="1" x14ac:dyDescent="0.15">
      <c r="A937" s="25">
        <v>35</v>
      </c>
      <c r="B937" s="28"/>
      <c r="C937" s="222">
        <v>3515</v>
      </c>
      <c r="D937" s="222">
        <v>3057</v>
      </c>
      <c r="E937" s="222">
        <v>2478</v>
      </c>
      <c r="F937" s="222">
        <v>1834</v>
      </c>
      <c r="G937" s="222">
        <v>1119</v>
      </c>
      <c r="H937" s="222">
        <v>731</v>
      </c>
      <c r="I937" s="222">
        <v>474</v>
      </c>
    </row>
    <row r="938" spans="1:9" ht="14" hidden="1" x14ac:dyDescent="0.15">
      <c r="A938" s="25">
        <v>36</v>
      </c>
      <c r="B938" s="28"/>
      <c r="C938" s="222">
        <v>3603</v>
      </c>
      <c r="D938" s="222">
        <v>3134</v>
      </c>
      <c r="E938" s="222">
        <v>2567</v>
      </c>
      <c r="F938" s="222">
        <v>1905</v>
      </c>
      <c r="G938" s="222">
        <v>1168</v>
      </c>
      <c r="H938" s="222">
        <v>766</v>
      </c>
      <c r="I938" s="222">
        <v>501</v>
      </c>
    </row>
    <row r="939" spans="1:9" ht="14" hidden="1" x14ac:dyDescent="0.15">
      <c r="A939" s="25">
        <v>37</v>
      </c>
      <c r="B939" s="28"/>
      <c r="C939" s="222">
        <v>3694</v>
      </c>
      <c r="D939" s="222">
        <v>3213</v>
      </c>
      <c r="E939" s="222">
        <v>2663</v>
      </c>
      <c r="F939" s="222">
        <v>1983</v>
      </c>
      <c r="G939" s="222">
        <v>1222</v>
      </c>
      <c r="H939" s="222">
        <v>805</v>
      </c>
      <c r="I939" s="222">
        <v>528</v>
      </c>
    </row>
    <row r="940" spans="1:9" ht="14" hidden="1" x14ac:dyDescent="0.15">
      <c r="A940" s="25">
        <v>38</v>
      </c>
      <c r="B940" s="28"/>
      <c r="C940" s="222">
        <v>3785</v>
      </c>
      <c r="D940" s="222">
        <v>3293</v>
      </c>
      <c r="E940" s="222">
        <v>2769</v>
      </c>
      <c r="F940" s="222">
        <v>2068</v>
      </c>
      <c r="G940" s="222">
        <v>1280</v>
      </c>
      <c r="H940" s="222">
        <v>847</v>
      </c>
      <c r="I940" s="222">
        <v>559</v>
      </c>
    </row>
    <row r="941" spans="1:9" ht="14" hidden="1" x14ac:dyDescent="0.15">
      <c r="A941" s="25">
        <v>39</v>
      </c>
      <c r="B941" s="28"/>
      <c r="C941" s="222">
        <v>3877</v>
      </c>
      <c r="D941" s="222">
        <v>3369</v>
      </c>
      <c r="E941" s="222">
        <v>2884</v>
      </c>
      <c r="F941" s="222">
        <v>2160</v>
      </c>
      <c r="G941" s="222">
        <v>1343</v>
      </c>
      <c r="H941" s="222">
        <v>893</v>
      </c>
      <c r="I941" s="222">
        <v>593</v>
      </c>
    </row>
    <row r="942" spans="1:9" s="9" customFormat="1" ht="14" hidden="1" x14ac:dyDescent="0.15">
      <c r="A942" s="25">
        <v>40</v>
      </c>
      <c r="B942" s="28"/>
      <c r="C942" s="222">
        <v>3967</v>
      </c>
      <c r="D942" s="222">
        <v>3448</v>
      </c>
      <c r="E942" s="222">
        <v>3008</v>
      </c>
      <c r="F942" s="222">
        <v>2260</v>
      </c>
      <c r="G942" s="222">
        <v>1412</v>
      </c>
      <c r="H942" s="222">
        <v>942</v>
      </c>
      <c r="I942" s="222">
        <v>628</v>
      </c>
    </row>
    <row r="943" spans="1:9" ht="14" hidden="1" x14ac:dyDescent="0.15">
      <c r="A943" s="25">
        <v>41</v>
      </c>
      <c r="B943" s="28"/>
      <c r="C943" s="222">
        <v>4055</v>
      </c>
      <c r="D943" s="222">
        <v>3529</v>
      </c>
      <c r="E943" s="222">
        <v>3144</v>
      </c>
      <c r="F943" s="222">
        <v>2369</v>
      </c>
      <c r="G943" s="222">
        <v>1486</v>
      </c>
      <c r="H943" s="222">
        <v>995</v>
      </c>
      <c r="I943" s="222">
        <v>667</v>
      </c>
    </row>
    <row r="944" spans="1:9" ht="14" hidden="1" x14ac:dyDescent="0.15">
      <c r="A944" s="25">
        <v>42</v>
      </c>
      <c r="B944" s="28"/>
      <c r="C944" s="222">
        <v>4150</v>
      </c>
      <c r="D944" s="222">
        <v>3605</v>
      </c>
      <c r="E944" s="222">
        <v>3290</v>
      </c>
      <c r="F944" s="222">
        <v>2488</v>
      </c>
      <c r="G944" s="222">
        <v>1566</v>
      </c>
      <c r="H944" s="222">
        <v>1054</v>
      </c>
      <c r="I944" s="222">
        <v>710</v>
      </c>
    </row>
    <row r="945" spans="1:9" ht="14" hidden="1" x14ac:dyDescent="0.15">
      <c r="A945" s="25">
        <v>43</v>
      </c>
      <c r="B945" s="28"/>
      <c r="C945" s="222">
        <v>4310</v>
      </c>
      <c r="D945" s="222">
        <v>3750</v>
      </c>
      <c r="E945" s="222">
        <v>3422</v>
      </c>
      <c r="F945" s="222">
        <v>2614</v>
      </c>
      <c r="G945" s="222">
        <v>1653</v>
      </c>
      <c r="H945" s="222">
        <v>1117</v>
      </c>
      <c r="I945" s="222">
        <v>757</v>
      </c>
    </row>
    <row r="946" spans="1:9" ht="14" hidden="1" x14ac:dyDescent="0.15">
      <c r="A946" s="25">
        <v>44</v>
      </c>
      <c r="B946" s="28"/>
      <c r="C946" s="222">
        <v>4477</v>
      </c>
      <c r="D946" s="222">
        <v>3894</v>
      </c>
      <c r="E946" s="222">
        <v>3552</v>
      </c>
      <c r="F946" s="222">
        <v>2753</v>
      </c>
      <c r="G946" s="222">
        <v>1748</v>
      </c>
      <c r="H946" s="222">
        <v>1185</v>
      </c>
      <c r="I946" s="222">
        <v>807</v>
      </c>
    </row>
    <row r="947" spans="1:9" ht="14" hidden="1" x14ac:dyDescent="0.15">
      <c r="A947" s="25">
        <v>45</v>
      </c>
      <c r="B947" s="28"/>
      <c r="C947" s="222">
        <v>4642</v>
      </c>
      <c r="D947" s="222">
        <v>4035</v>
      </c>
      <c r="E947" s="222">
        <v>3679</v>
      </c>
      <c r="F947" s="222">
        <v>2902</v>
      </c>
      <c r="G947" s="222">
        <v>1850</v>
      </c>
      <c r="H947" s="222">
        <v>1259</v>
      </c>
      <c r="I947" s="222">
        <v>862</v>
      </c>
    </row>
    <row r="948" spans="1:9" ht="14" hidden="1" x14ac:dyDescent="0.15">
      <c r="A948" s="25">
        <v>46</v>
      </c>
      <c r="B948" s="28"/>
      <c r="C948" s="222">
        <v>4805</v>
      </c>
      <c r="D948" s="222">
        <v>4179</v>
      </c>
      <c r="E948" s="222">
        <v>3813</v>
      </c>
      <c r="F948" s="222">
        <v>3062</v>
      </c>
      <c r="G948" s="222">
        <v>1960</v>
      </c>
      <c r="H948" s="222">
        <v>1339</v>
      </c>
      <c r="I948" s="222">
        <v>922</v>
      </c>
    </row>
    <row r="949" spans="1:9" ht="14" hidden="1" x14ac:dyDescent="0.15">
      <c r="A949" s="25">
        <v>47</v>
      </c>
      <c r="B949" s="28"/>
      <c r="C949" s="222">
        <v>4973</v>
      </c>
      <c r="D949" s="222">
        <v>4323</v>
      </c>
      <c r="E949" s="222">
        <v>3942</v>
      </c>
      <c r="F949" s="222">
        <v>3235</v>
      </c>
      <c r="G949" s="222">
        <v>2080</v>
      </c>
      <c r="H949" s="222">
        <v>1426</v>
      </c>
      <c r="I949" s="222">
        <v>986</v>
      </c>
    </row>
    <row r="950" spans="1:9" ht="14" hidden="1" x14ac:dyDescent="0.15">
      <c r="A950" s="25">
        <v>48</v>
      </c>
      <c r="B950" s="28"/>
      <c r="C950" s="222">
        <v>5149</v>
      </c>
      <c r="D950" s="222">
        <v>4475</v>
      </c>
      <c r="E950" s="222">
        <v>4079</v>
      </c>
      <c r="F950" s="222">
        <v>3422</v>
      </c>
      <c r="G950" s="222">
        <v>2210</v>
      </c>
      <c r="H950" s="222">
        <v>1521</v>
      </c>
      <c r="I950" s="222">
        <v>1056</v>
      </c>
    </row>
    <row r="951" spans="1:9" ht="14" hidden="1" x14ac:dyDescent="0.15">
      <c r="A951" s="25">
        <v>49</v>
      </c>
      <c r="B951" s="28"/>
      <c r="C951" s="222">
        <v>5322</v>
      </c>
      <c r="D951" s="222">
        <v>4628</v>
      </c>
      <c r="E951" s="222">
        <v>4220</v>
      </c>
      <c r="F951" s="222">
        <v>3624</v>
      </c>
      <c r="G951" s="222">
        <v>2350</v>
      </c>
      <c r="H951" s="222">
        <v>1623</v>
      </c>
      <c r="I951" s="222">
        <v>1133</v>
      </c>
    </row>
    <row r="952" spans="1:9" ht="14" hidden="1" x14ac:dyDescent="0.15">
      <c r="A952" s="25">
        <v>50</v>
      </c>
      <c r="B952" s="28"/>
      <c r="C952" s="222">
        <v>5495</v>
      </c>
      <c r="D952" s="222">
        <v>4780</v>
      </c>
      <c r="E952" s="222">
        <v>4357</v>
      </c>
      <c r="F952" s="222">
        <v>3794</v>
      </c>
      <c r="G952" s="222">
        <v>2512</v>
      </c>
      <c r="H952" s="222">
        <v>1654</v>
      </c>
      <c r="I952" s="222">
        <v>1222</v>
      </c>
    </row>
    <row r="953" spans="1:9" ht="14" hidden="1" x14ac:dyDescent="0.15">
      <c r="A953" s="25">
        <v>51</v>
      </c>
      <c r="B953" s="28"/>
      <c r="C953" s="222">
        <v>5668</v>
      </c>
      <c r="D953" s="222">
        <v>4930</v>
      </c>
      <c r="E953" s="222">
        <v>4495</v>
      </c>
      <c r="F953" s="222">
        <v>3923</v>
      </c>
      <c r="G953" s="222">
        <v>2710</v>
      </c>
      <c r="H953" s="222">
        <v>1793</v>
      </c>
      <c r="I953" s="222">
        <v>1331</v>
      </c>
    </row>
    <row r="954" spans="1:9" ht="14" hidden="1" x14ac:dyDescent="0.15">
      <c r="A954" s="25">
        <v>52</v>
      </c>
      <c r="B954" s="28"/>
      <c r="C954" s="222">
        <v>5843</v>
      </c>
      <c r="D954" s="222">
        <v>5082</v>
      </c>
      <c r="E954" s="222">
        <v>4634</v>
      </c>
      <c r="F954" s="222">
        <v>4052</v>
      </c>
      <c r="G954" s="222">
        <v>2841</v>
      </c>
      <c r="H954" s="222">
        <v>1941</v>
      </c>
      <c r="I954" s="222">
        <v>1448</v>
      </c>
    </row>
    <row r="955" spans="1:9" ht="14" hidden="1" x14ac:dyDescent="0.15">
      <c r="A955" s="25">
        <v>53</v>
      </c>
      <c r="B955" s="28"/>
      <c r="C955" s="222">
        <v>6049</v>
      </c>
      <c r="D955" s="222">
        <v>5260</v>
      </c>
      <c r="E955" s="222">
        <v>4799</v>
      </c>
      <c r="F955" s="222">
        <v>4210</v>
      </c>
      <c r="G955" s="222">
        <v>2944</v>
      </c>
      <c r="H955" s="222">
        <v>2023</v>
      </c>
      <c r="I955" s="222">
        <v>1575</v>
      </c>
    </row>
    <row r="956" spans="1:9" ht="14" hidden="1" x14ac:dyDescent="0.15">
      <c r="A956" s="25">
        <v>54</v>
      </c>
      <c r="B956" s="28"/>
      <c r="C956" s="222">
        <v>6257</v>
      </c>
      <c r="D956" s="222">
        <v>5440</v>
      </c>
      <c r="E956" s="222">
        <v>4962</v>
      </c>
      <c r="F956" s="222">
        <v>4365</v>
      </c>
      <c r="G956" s="222">
        <v>3048</v>
      </c>
      <c r="H956" s="222">
        <v>2187</v>
      </c>
      <c r="I956" s="222">
        <v>1711</v>
      </c>
    </row>
    <row r="957" spans="1:9" ht="14" hidden="1" x14ac:dyDescent="0.15">
      <c r="A957" s="25">
        <v>55</v>
      </c>
      <c r="B957" s="28"/>
      <c r="C957" s="222">
        <v>6467</v>
      </c>
      <c r="D957" s="222">
        <v>5623</v>
      </c>
      <c r="E957" s="222">
        <v>5124</v>
      </c>
      <c r="F957" s="222">
        <v>4522</v>
      </c>
      <c r="G957" s="222">
        <v>3159</v>
      </c>
      <c r="H957" s="222">
        <v>2364</v>
      </c>
      <c r="I957" s="222">
        <v>1857</v>
      </c>
    </row>
    <row r="958" spans="1:9" ht="14" hidden="1" x14ac:dyDescent="0.15">
      <c r="A958" s="25">
        <v>56</v>
      </c>
      <c r="B958" s="28"/>
      <c r="C958" s="222">
        <v>6673</v>
      </c>
      <c r="D958" s="222">
        <v>5802</v>
      </c>
      <c r="E958" s="222">
        <v>5287</v>
      </c>
      <c r="F958" s="222">
        <v>4678</v>
      </c>
      <c r="G958" s="222">
        <v>3264</v>
      </c>
      <c r="H958" s="222">
        <v>2457</v>
      </c>
      <c r="I958" s="222">
        <v>2013</v>
      </c>
    </row>
    <row r="959" spans="1:9" ht="14" hidden="1" x14ac:dyDescent="0.15">
      <c r="A959" s="25">
        <v>57</v>
      </c>
      <c r="B959" s="28"/>
      <c r="C959" s="222">
        <v>6875</v>
      </c>
      <c r="D959" s="222">
        <v>5982</v>
      </c>
      <c r="E959" s="222">
        <v>5453</v>
      </c>
      <c r="F959" s="222">
        <v>4835</v>
      </c>
      <c r="G959" s="222">
        <v>3366</v>
      </c>
      <c r="H959" s="222">
        <v>2654</v>
      </c>
      <c r="I959" s="222">
        <v>2182</v>
      </c>
    </row>
    <row r="960" spans="1:9" ht="14" hidden="1" x14ac:dyDescent="0.15">
      <c r="A960" s="25">
        <v>58</v>
      </c>
      <c r="B960" s="28"/>
      <c r="C960" s="222">
        <v>7114</v>
      </c>
      <c r="D960" s="222">
        <v>6185</v>
      </c>
      <c r="E960" s="222">
        <v>5624</v>
      </c>
      <c r="F960" s="222">
        <v>5042</v>
      </c>
      <c r="G960" s="222">
        <v>3501</v>
      </c>
      <c r="H960" s="222">
        <v>2865</v>
      </c>
      <c r="I960" s="222">
        <v>2364</v>
      </c>
    </row>
    <row r="961" spans="1:9" ht="14" hidden="1" x14ac:dyDescent="0.15">
      <c r="A961" s="25">
        <v>59</v>
      </c>
      <c r="B961" s="28"/>
      <c r="C961" s="222">
        <v>7353</v>
      </c>
      <c r="D961" s="222">
        <v>6394</v>
      </c>
      <c r="E961" s="222">
        <v>5794</v>
      </c>
      <c r="F961" s="222">
        <v>5245</v>
      </c>
      <c r="G961" s="222">
        <v>3633</v>
      </c>
      <c r="H961" s="222">
        <v>2970</v>
      </c>
      <c r="I961" s="222">
        <v>2559</v>
      </c>
    </row>
    <row r="962" spans="1:9" ht="14" hidden="1" x14ac:dyDescent="0.15">
      <c r="A962" s="25">
        <v>60</v>
      </c>
      <c r="B962" s="28"/>
      <c r="C962" s="222">
        <v>7589</v>
      </c>
      <c r="D962" s="222">
        <v>6598</v>
      </c>
      <c r="E962" s="222">
        <v>5967</v>
      </c>
      <c r="F962" s="222">
        <v>5450</v>
      </c>
      <c r="G962" s="222">
        <v>3766</v>
      </c>
      <c r="H962" s="222">
        <v>3207</v>
      </c>
      <c r="I962" s="222">
        <v>2770</v>
      </c>
    </row>
    <row r="963" spans="1:9" ht="14" hidden="1" x14ac:dyDescent="0.15">
      <c r="A963" s="25">
        <v>61</v>
      </c>
      <c r="B963" s="28"/>
      <c r="C963" s="222">
        <v>7882</v>
      </c>
      <c r="D963" s="222">
        <v>6852</v>
      </c>
      <c r="E963" s="222">
        <v>6224</v>
      </c>
      <c r="F963" s="222">
        <v>5654</v>
      </c>
      <c r="G963" s="222">
        <v>3906</v>
      </c>
      <c r="H963" s="222">
        <v>3461</v>
      </c>
      <c r="I963" s="222">
        <v>2996</v>
      </c>
    </row>
    <row r="964" spans="1:9" ht="14" hidden="1" x14ac:dyDescent="0.15">
      <c r="A964" s="25">
        <v>62</v>
      </c>
      <c r="B964" s="28"/>
      <c r="C964" s="222">
        <v>8380</v>
      </c>
      <c r="D964" s="222">
        <v>7195</v>
      </c>
      <c r="E964" s="222">
        <v>6529</v>
      </c>
      <c r="F964" s="222">
        <v>5909</v>
      </c>
      <c r="G964" s="222">
        <v>4084</v>
      </c>
      <c r="H964" s="222">
        <v>3580</v>
      </c>
      <c r="I964" s="222">
        <v>3240</v>
      </c>
    </row>
    <row r="965" spans="1:9" ht="14" hidden="1" x14ac:dyDescent="0.15">
      <c r="A965" s="25">
        <v>63</v>
      </c>
      <c r="B965" s="28"/>
      <c r="C965" s="222">
        <v>8962</v>
      </c>
      <c r="D965" s="222">
        <v>7715</v>
      </c>
      <c r="E965" s="222">
        <v>6868</v>
      </c>
      <c r="F965" s="222">
        <v>6213</v>
      </c>
      <c r="G965" s="222">
        <v>4296</v>
      </c>
      <c r="H965" s="222">
        <v>3863</v>
      </c>
      <c r="I965" s="222">
        <v>3503</v>
      </c>
    </row>
    <row r="966" spans="1:9" ht="14" hidden="1" x14ac:dyDescent="0.15">
      <c r="A966" s="25">
        <v>64</v>
      </c>
      <c r="B966" s="28"/>
      <c r="C966" s="222">
        <v>9585</v>
      </c>
      <c r="D966" s="222">
        <v>8275</v>
      </c>
      <c r="E966" s="222">
        <v>7260</v>
      </c>
      <c r="F966" s="222">
        <v>6570</v>
      </c>
      <c r="G966" s="222">
        <v>4544</v>
      </c>
      <c r="H966" s="222">
        <v>4170</v>
      </c>
      <c r="I966" s="222">
        <v>3789</v>
      </c>
    </row>
    <row r="967" spans="1:9" ht="14" hidden="1" x14ac:dyDescent="0.15">
      <c r="A967" s="25">
        <v>65</v>
      </c>
      <c r="B967" s="28"/>
      <c r="C967" s="222">
        <v>10257</v>
      </c>
      <c r="D967" s="222">
        <v>8878</v>
      </c>
      <c r="E967" s="222">
        <v>7734</v>
      </c>
      <c r="F967" s="222">
        <v>7062</v>
      </c>
      <c r="G967" s="222">
        <v>4864</v>
      </c>
      <c r="H967" s="222">
        <v>4306</v>
      </c>
      <c r="I967" s="222">
        <v>4096</v>
      </c>
    </row>
    <row r="968" spans="1:9" ht="14" hidden="1" x14ac:dyDescent="0.15">
      <c r="A968" s="25">
        <v>66</v>
      </c>
      <c r="B968" s="28"/>
      <c r="C968" s="222">
        <v>10978</v>
      </c>
      <c r="D968" s="222">
        <v>9528</v>
      </c>
      <c r="E968" s="222">
        <v>8292</v>
      </c>
      <c r="F968" s="222">
        <v>7627</v>
      </c>
      <c r="G968" s="222">
        <v>5238</v>
      </c>
      <c r="H968" s="222">
        <v>4649</v>
      </c>
      <c r="I968" s="222">
        <v>4427</v>
      </c>
    </row>
    <row r="969" spans="1:9" ht="14" hidden="1" x14ac:dyDescent="0.15">
      <c r="A969" s="25">
        <v>67</v>
      </c>
      <c r="B969" s="28"/>
      <c r="C969" s="222">
        <v>11753</v>
      </c>
      <c r="D969" s="222">
        <v>10227</v>
      </c>
      <c r="E969" s="222">
        <v>8955</v>
      </c>
      <c r="F969" s="222">
        <v>8242</v>
      </c>
      <c r="G969" s="222">
        <v>5660</v>
      </c>
      <c r="H969" s="222">
        <v>5018</v>
      </c>
      <c r="I969" s="222">
        <v>4784</v>
      </c>
    </row>
    <row r="970" spans="1:9" ht="14" hidden="1" x14ac:dyDescent="0.15">
      <c r="A970" s="25">
        <v>68</v>
      </c>
      <c r="B970" s="28"/>
      <c r="C970" s="222">
        <v>12584</v>
      </c>
      <c r="D970" s="222">
        <v>10979</v>
      </c>
      <c r="E970" s="222">
        <v>9715</v>
      </c>
      <c r="F970" s="222">
        <v>8937</v>
      </c>
      <c r="G970" s="222">
        <v>6136</v>
      </c>
      <c r="H970" s="222">
        <v>5662</v>
      </c>
      <c r="I970" s="222">
        <v>5170</v>
      </c>
    </row>
    <row r="971" spans="1:9" ht="14" hidden="1" x14ac:dyDescent="0.15">
      <c r="A971" s="25">
        <v>69</v>
      </c>
      <c r="B971" s="28"/>
      <c r="C971" s="222">
        <v>13478</v>
      </c>
      <c r="D971" s="222">
        <v>11788</v>
      </c>
      <c r="E971" s="222">
        <v>10600</v>
      </c>
      <c r="F971" s="222">
        <v>9759</v>
      </c>
      <c r="G971" s="222">
        <v>6702</v>
      </c>
      <c r="H971" s="222">
        <v>6114</v>
      </c>
      <c r="I971" s="222">
        <v>5586</v>
      </c>
    </row>
    <row r="972" spans="1:9" ht="14" hidden="1" x14ac:dyDescent="0.15">
      <c r="A972" s="25">
        <v>70</v>
      </c>
      <c r="B972" s="28"/>
      <c r="C972" s="222">
        <v>14664</v>
      </c>
      <c r="D972" s="222">
        <v>12753</v>
      </c>
      <c r="E972" s="222">
        <v>11527</v>
      </c>
      <c r="F972" s="222">
        <v>10860</v>
      </c>
      <c r="G972" s="222">
        <v>7412</v>
      </c>
      <c r="H972" s="222">
        <v>6601</v>
      </c>
      <c r="I972" s="222">
        <v>6035</v>
      </c>
    </row>
    <row r="973" spans="1:9" ht="14" hidden="1" x14ac:dyDescent="0.15">
      <c r="A973" s="25">
        <v>71</v>
      </c>
      <c r="B973" s="28"/>
      <c r="C973" s="222">
        <v>16150</v>
      </c>
      <c r="D973" s="222">
        <v>14045</v>
      </c>
      <c r="E973" s="222">
        <v>12804</v>
      </c>
      <c r="F973" s="222">
        <v>11959</v>
      </c>
      <c r="G973" s="222">
        <v>8164</v>
      </c>
      <c r="H973" s="222">
        <v>7434</v>
      </c>
      <c r="I973" s="222">
        <v>6516</v>
      </c>
    </row>
    <row r="974" spans="1:9" ht="14" hidden="1" x14ac:dyDescent="0.15">
      <c r="A974" s="25">
        <v>72</v>
      </c>
      <c r="B974" s="28"/>
      <c r="C974" s="222">
        <v>17865</v>
      </c>
      <c r="D974" s="222">
        <v>15535</v>
      </c>
      <c r="E974" s="222">
        <v>14167</v>
      </c>
      <c r="F974" s="222">
        <v>13235</v>
      </c>
      <c r="G974" s="222">
        <v>9036</v>
      </c>
      <c r="H974" s="222">
        <v>8024</v>
      </c>
      <c r="I974" s="222">
        <v>7034</v>
      </c>
    </row>
    <row r="975" spans="1:9" ht="14" hidden="1" x14ac:dyDescent="0.15">
      <c r="A975" s="25">
        <v>73</v>
      </c>
      <c r="B975" s="28"/>
      <c r="C975" s="222">
        <v>19844</v>
      </c>
      <c r="D975" s="222">
        <v>17254</v>
      </c>
      <c r="E975" s="222">
        <v>15730</v>
      </c>
      <c r="F975" s="222">
        <v>14693</v>
      </c>
      <c r="G975" s="222">
        <v>10028</v>
      </c>
      <c r="H975" s="222">
        <v>8659</v>
      </c>
      <c r="I975" s="222">
        <v>7587</v>
      </c>
    </row>
    <row r="976" spans="1:9" ht="14" hidden="1" x14ac:dyDescent="0.15">
      <c r="A976" s="25">
        <v>74</v>
      </c>
      <c r="B976" s="28"/>
      <c r="C976" s="222">
        <v>22123</v>
      </c>
      <c r="D976" s="222">
        <v>19235</v>
      </c>
      <c r="E976" s="222">
        <v>17538</v>
      </c>
      <c r="F976" s="222">
        <v>16383</v>
      </c>
      <c r="G976" s="222">
        <v>11183</v>
      </c>
      <c r="H976" s="222">
        <v>9725</v>
      </c>
      <c r="I976" s="222">
        <v>8177</v>
      </c>
    </row>
    <row r="977" spans="1:9" ht="14" hidden="1" x14ac:dyDescent="0.15">
      <c r="A977" s="25">
        <v>75</v>
      </c>
      <c r="B977" s="28"/>
      <c r="C977" s="222">
        <v>24735</v>
      </c>
      <c r="D977" s="222">
        <v>21510</v>
      </c>
      <c r="E977" s="222">
        <v>19532</v>
      </c>
      <c r="F977" s="222">
        <v>18434</v>
      </c>
      <c r="G977" s="222">
        <v>12549</v>
      </c>
      <c r="H977" s="222">
        <v>10480</v>
      </c>
      <c r="I977" s="222">
        <v>8803</v>
      </c>
    </row>
    <row r="978" spans="1:9" ht="14" hidden="1" x14ac:dyDescent="0.15">
      <c r="A978" s="25">
        <v>76</v>
      </c>
      <c r="B978" s="28"/>
      <c r="C978" s="222">
        <v>27740</v>
      </c>
      <c r="D978" s="222">
        <v>24120</v>
      </c>
      <c r="E978" s="222">
        <v>21975</v>
      </c>
      <c r="F978" s="222">
        <v>20669</v>
      </c>
      <c r="G978" s="222">
        <v>14070</v>
      </c>
      <c r="H978" s="222">
        <v>11285</v>
      </c>
      <c r="I978" s="222">
        <v>9463</v>
      </c>
    </row>
    <row r="979" spans="1:9" ht="14" hidden="1" x14ac:dyDescent="0.15">
      <c r="A979" s="25">
        <v>77</v>
      </c>
      <c r="B979" s="28"/>
      <c r="C979" s="222">
        <v>31152</v>
      </c>
      <c r="D979" s="222">
        <v>27090</v>
      </c>
      <c r="E979" s="222">
        <v>24699</v>
      </c>
      <c r="F979" s="222">
        <v>23213</v>
      </c>
      <c r="G979" s="222">
        <v>15806</v>
      </c>
      <c r="H979" s="222">
        <v>12618</v>
      </c>
      <c r="I979" s="222">
        <v>10153</v>
      </c>
    </row>
    <row r="980" spans="1:9" ht="14" hidden="1" x14ac:dyDescent="0.15">
      <c r="A980" s="25">
        <v>78</v>
      </c>
      <c r="B980" s="28"/>
      <c r="C980" s="222">
        <v>35004</v>
      </c>
      <c r="D980" s="222">
        <v>30438</v>
      </c>
      <c r="E980" s="222">
        <v>27752</v>
      </c>
      <c r="F980" s="222">
        <v>26080</v>
      </c>
      <c r="G980" s="222">
        <v>17758</v>
      </c>
      <c r="H980" s="222">
        <v>13549</v>
      </c>
      <c r="I980" s="222">
        <v>10869</v>
      </c>
    </row>
    <row r="981" spans="1:9" ht="14" hidden="1" x14ac:dyDescent="0.15">
      <c r="A981" s="25">
        <v>79</v>
      </c>
      <c r="B981" s="28"/>
      <c r="C981" s="222">
        <v>39329</v>
      </c>
      <c r="D981" s="222">
        <v>34197</v>
      </c>
      <c r="E981" s="222">
        <v>31182</v>
      </c>
      <c r="F981" s="222">
        <v>29307</v>
      </c>
      <c r="G981" s="222">
        <v>19954</v>
      </c>
      <c r="H981" s="222">
        <v>14517</v>
      </c>
      <c r="I981" s="222">
        <v>11603</v>
      </c>
    </row>
    <row r="982" spans="1:9" ht="14" hidden="1" x14ac:dyDescent="0.15">
      <c r="A982" s="25">
        <v>80</v>
      </c>
      <c r="B982" s="28" t="s">
        <v>3</v>
      </c>
      <c r="C982" s="222">
        <v>44504</v>
      </c>
      <c r="D982" s="222">
        <v>38702</v>
      </c>
      <c r="E982" s="222">
        <v>35283</v>
      </c>
      <c r="F982" s="222">
        <v>33162</v>
      </c>
      <c r="G982" s="222">
        <v>22578</v>
      </c>
      <c r="H982" s="222">
        <v>16111</v>
      </c>
      <c r="I982" s="222">
        <v>12341</v>
      </c>
    </row>
    <row r="983" spans="1:9" ht="14" hidden="1" x14ac:dyDescent="0.15">
      <c r="A983" s="25">
        <v>1</v>
      </c>
      <c r="B983" s="28" t="s">
        <v>4</v>
      </c>
      <c r="C983" s="222">
        <v>1695</v>
      </c>
      <c r="D983" s="222">
        <v>1477</v>
      </c>
      <c r="E983" s="222">
        <v>1275</v>
      </c>
      <c r="F983" s="222">
        <v>883</v>
      </c>
      <c r="G983" s="222">
        <v>488</v>
      </c>
      <c r="H983" s="222">
        <v>291</v>
      </c>
      <c r="I983" s="222">
        <v>171</v>
      </c>
    </row>
    <row r="984" spans="1:9" ht="14" hidden="1" x14ac:dyDescent="0.15">
      <c r="A984" s="25">
        <v>2</v>
      </c>
      <c r="B984" s="28" t="s">
        <v>1</v>
      </c>
      <c r="C984" s="222">
        <v>2004</v>
      </c>
      <c r="D984" s="222">
        <v>1745</v>
      </c>
      <c r="E984" s="222">
        <v>1507</v>
      </c>
      <c r="F984" s="222">
        <v>1044</v>
      </c>
      <c r="G984" s="222">
        <v>576</v>
      </c>
      <c r="H984" s="222">
        <v>345</v>
      </c>
      <c r="I984" s="222">
        <v>202</v>
      </c>
    </row>
    <row r="985" spans="1:9" ht="15" hidden="1" thickBot="1" x14ac:dyDescent="0.2">
      <c r="A985" s="29">
        <v>3</v>
      </c>
      <c r="B985" s="30" t="s">
        <v>5</v>
      </c>
      <c r="C985" s="222">
        <v>2775</v>
      </c>
      <c r="D985" s="222">
        <v>2417</v>
      </c>
      <c r="E985" s="222">
        <v>2087</v>
      </c>
      <c r="F985" s="222">
        <v>1445</v>
      </c>
      <c r="G985" s="222">
        <v>798</v>
      </c>
      <c r="H985" s="222">
        <v>478</v>
      </c>
      <c r="I985" s="222">
        <v>280</v>
      </c>
    </row>
    <row r="986" spans="1:9" ht="14" hidden="1" thickBot="1" x14ac:dyDescent="0.2"/>
    <row r="987" spans="1:9" ht="18" hidden="1" x14ac:dyDescent="0.2">
      <c r="A987" s="443" t="s">
        <v>187</v>
      </c>
      <c r="B987" s="444"/>
      <c r="C987" s="444"/>
      <c r="D987" s="444"/>
      <c r="E987" s="444"/>
      <c r="F987" s="444"/>
      <c r="G987" s="445"/>
    </row>
    <row r="988" spans="1:9" ht="18" hidden="1" x14ac:dyDescent="0.2">
      <c r="A988" s="437" t="s">
        <v>36</v>
      </c>
      <c r="B988" s="438"/>
      <c r="C988" s="438"/>
      <c r="D988" s="438"/>
      <c r="E988" s="438"/>
      <c r="F988" s="438"/>
      <c r="G988" s="439"/>
    </row>
    <row r="989" spans="1:9" hidden="1" x14ac:dyDescent="0.15">
      <c r="A989" s="440" t="s">
        <v>0</v>
      </c>
      <c r="B989" s="441"/>
      <c r="C989" s="441"/>
      <c r="D989" s="441"/>
      <c r="E989" s="441"/>
      <c r="F989" s="441"/>
      <c r="G989" s="442"/>
    </row>
    <row r="990" spans="1:9" hidden="1" x14ac:dyDescent="0.15">
      <c r="A990" s="25" t="s">
        <v>2</v>
      </c>
      <c r="B990" s="26" t="s">
        <v>2</v>
      </c>
      <c r="C990" s="247" t="s">
        <v>47</v>
      </c>
      <c r="D990" s="247" t="s">
        <v>48</v>
      </c>
      <c r="E990" s="247" t="s">
        <v>49</v>
      </c>
      <c r="F990" s="247" t="s">
        <v>50</v>
      </c>
      <c r="G990" s="248" t="s">
        <v>51</v>
      </c>
    </row>
    <row r="991" spans="1:9" hidden="1" x14ac:dyDescent="0.15">
      <c r="A991" s="25">
        <v>18</v>
      </c>
      <c r="B991" s="28"/>
      <c r="C991" s="167">
        <f>C920*$M$2</f>
        <v>227.01666666666668</v>
      </c>
      <c r="D991" s="167">
        <f t="shared" ref="D991:I991" si="57">D920*$M$2</f>
        <v>197.69</v>
      </c>
      <c r="E991" s="167">
        <f t="shared" si="57"/>
        <v>169.51166666666666</v>
      </c>
      <c r="F991" s="167">
        <f t="shared" si="57"/>
        <v>118.19</v>
      </c>
      <c r="G991" s="167">
        <f t="shared" si="57"/>
        <v>65.19</v>
      </c>
      <c r="H991" s="167">
        <f t="shared" si="57"/>
        <v>39.043333333333337</v>
      </c>
      <c r="I991" s="167">
        <f t="shared" si="57"/>
        <v>22.878333333333334</v>
      </c>
    </row>
    <row r="992" spans="1:9" hidden="1" x14ac:dyDescent="0.15">
      <c r="A992" s="25">
        <v>19</v>
      </c>
      <c r="B992" s="28"/>
      <c r="C992" s="167">
        <f t="shared" ref="C992:I1007" si="58">C921*$M$2</f>
        <v>230.815</v>
      </c>
      <c r="D992" s="167">
        <f t="shared" si="58"/>
        <v>201.13499999999999</v>
      </c>
      <c r="E992" s="167">
        <f t="shared" si="58"/>
        <v>169.51166666666666</v>
      </c>
      <c r="F992" s="167">
        <f t="shared" si="58"/>
        <v>118.19</v>
      </c>
      <c r="G992" s="167">
        <f t="shared" si="58"/>
        <v>65.72</v>
      </c>
      <c r="H992" s="167">
        <f t="shared" si="58"/>
        <v>39.573333333333331</v>
      </c>
      <c r="I992" s="167">
        <f t="shared" si="58"/>
        <v>23.32</v>
      </c>
    </row>
    <row r="993" spans="1:9" hidden="1" x14ac:dyDescent="0.15">
      <c r="A993" s="25">
        <v>20</v>
      </c>
      <c r="B993" s="28"/>
      <c r="C993" s="167">
        <f t="shared" si="58"/>
        <v>234.79</v>
      </c>
      <c r="D993" s="167">
        <f t="shared" si="58"/>
        <v>204.315</v>
      </c>
      <c r="E993" s="167">
        <f t="shared" si="58"/>
        <v>169.51166666666666</v>
      </c>
      <c r="F993" s="167">
        <f t="shared" si="58"/>
        <v>118.54333333333334</v>
      </c>
      <c r="G993" s="167">
        <f t="shared" si="58"/>
        <v>66.426666666666662</v>
      </c>
      <c r="H993" s="167">
        <f t="shared" si="58"/>
        <v>40.19166666666667</v>
      </c>
      <c r="I993" s="167">
        <f t="shared" si="58"/>
        <v>23.85</v>
      </c>
    </row>
    <row r="994" spans="1:9" hidden="1" x14ac:dyDescent="0.15">
      <c r="A994" s="25">
        <v>21</v>
      </c>
      <c r="B994" s="28"/>
      <c r="C994" s="167">
        <f t="shared" si="58"/>
        <v>239.20666666666668</v>
      </c>
      <c r="D994" s="167">
        <f t="shared" si="58"/>
        <v>208.02500000000001</v>
      </c>
      <c r="E994" s="167">
        <f t="shared" si="58"/>
        <v>169.51166666666666</v>
      </c>
      <c r="F994" s="167">
        <f t="shared" si="58"/>
        <v>119.07333333333334</v>
      </c>
      <c r="G994" s="167">
        <f t="shared" si="58"/>
        <v>67.13333333333334</v>
      </c>
      <c r="H994" s="167">
        <f t="shared" si="58"/>
        <v>40.898333333333333</v>
      </c>
      <c r="I994" s="167">
        <f t="shared" si="58"/>
        <v>24.38</v>
      </c>
    </row>
    <row r="995" spans="1:9" hidden="1" x14ac:dyDescent="0.15">
      <c r="A995" s="25">
        <v>22</v>
      </c>
      <c r="B995" s="28"/>
      <c r="C995" s="167">
        <f t="shared" si="58"/>
        <v>243.18166666666667</v>
      </c>
      <c r="D995" s="167">
        <f t="shared" si="58"/>
        <v>211.38166666666666</v>
      </c>
      <c r="E995" s="167">
        <f t="shared" si="58"/>
        <v>169.95333333333332</v>
      </c>
      <c r="F995" s="167">
        <f t="shared" si="58"/>
        <v>119.95666666666666</v>
      </c>
      <c r="G995" s="167">
        <f t="shared" si="58"/>
        <v>68.105000000000004</v>
      </c>
      <c r="H995" s="167">
        <f t="shared" si="58"/>
        <v>41.693333333333335</v>
      </c>
      <c r="I995" s="167">
        <f t="shared" si="58"/>
        <v>24.998333333333335</v>
      </c>
    </row>
    <row r="996" spans="1:9" hidden="1" x14ac:dyDescent="0.15">
      <c r="A996" s="25">
        <v>23</v>
      </c>
      <c r="B996" s="28"/>
      <c r="C996" s="167">
        <f t="shared" si="58"/>
        <v>247.15666666666667</v>
      </c>
      <c r="D996" s="167">
        <f t="shared" si="58"/>
        <v>214.82666666666665</v>
      </c>
      <c r="E996" s="167">
        <f t="shared" si="58"/>
        <v>170.83666666666667</v>
      </c>
      <c r="F996" s="167">
        <f t="shared" si="58"/>
        <v>121.01666666666667</v>
      </c>
      <c r="G996" s="167">
        <f t="shared" si="58"/>
        <v>69.165000000000006</v>
      </c>
      <c r="H996" s="167">
        <f t="shared" si="58"/>
        <v>42.576666666666668</v>
      </c>
      <c r="I996" s="167">
        <f t="shared" si="58"/>
        <v>25.704999999999998</v>
      </c>
    </row>
    <row r="997" spans="1:9" hidden="1" x14ac:dyDescent="0.15">
      <c r="A997" s="25">
        <v>24</v>
      </c>
      <c r="B997" s="28"/>
      <c r="C997" s="167">
        <f t="shared" si="58"/>
        <v>251.22</v>
      </c>
      <c r="D997" s="167">
        <f t="shared" si="58"/>
        <v>218.36</v>
      </c>
      <c r="E997" s="167">
        <f t="shared" si="58"/>
        <v>172.16166666666666</v>
      </c>
      <c r="F997" s="167">
        <f t="shared" si="58"/>
        <v>122.51833333333333</v>
      </c>
      <c r="G997" s="167">
        <f t="shared" si="58"/>
        <v>70.401666666666671</v>
      </c>
      <c r="H997" s="167">
        <f t="shared" si="58"/>
        <v>43.636666666666663</v>
      </c>
      <c r="I997" s="167">
        <f t="shared" si="58"/>
        <v>26.588333333333335</v>
      </c>
    </row>
    <row r="998" spans="1:9" hidden="1" x14ac:dyDescent="0.15">
      <c r="A998" s="25">
        <v>25</v>
      </c>
      <c r="B998" s="28"/>
      <c r="C998" s="167">
        <f t="shared" si="58"/>
        <v>255.10666666666665</v>
      </c>
      <c r="D998" s="167">
        <f t="shared" si="58"/>
        <v>222.07</v>
      </c>
      <c r="E998" s="167">
        <f t="shared" si="58"/>
        <v>173.84</v>
      </c>
      <c r="F998" s="167">
        <f t="shared" si="58"/>
        <v>124.10833333333333</v>
      </c>
      <c r="G998" s="167">
        <f t="shared" si="58"/>
        <v>71.814999999999998</v>
      </c>
      <c r="H998" s="167">
        <f t="shared" si="58"/>
        <v>44.696666666666665</v>
      </c>
      <c r="I998" s="167">
        <f t="shared" si="58"/>
        <v>27.383333333333333</v>
      </c>
    </row>
    <row r="999" spans="1:9" hidden="1" x14ac:dyDescent="0.15">
      <c r="A999" s="25">
        <v>26</v>
      </c>
      <c r="B999" s="28"/>
      <c r="C999" s="167">
        <f t="shared" si="58"/>
        <v>259.17</v>
      </c>
      <c r="D999" s="167">
        <f t="shared" si="58"/>
        <v>225.42666666666668</v>
      </c>
      <c r="E999" s="167">
        <f t="shared" si="58"/>
        <v>176.04833333333335</v>
      </c>
      <c r="F999" s="167">
        <f t="shared" si="58"/>
        <v>126.22833333333334</v>
      </c>
      <c r="G999" s="167">
        <f t="shared" si="58"/>
        <v>73.493333333333339</v>
      </c>
      <c r="H999" s="167">
        <f t="shared" si="58"/>
        <v>45.93333333333333</v>
      </c>
      <c r="I999" s="167">
        <f t="shared" si="58"/>
        <v>28.266666666666666</v>
      </c>
    </row>
    <row r="1000" spans="1:9" hidden="1" x14ac:dyDescent="0.15">
      <c r="A1000" s="25">
        <v>27</v>
      </c>
      <c r="B1000" s="28"/>
      <c r="C1000" s="167">
        <f t="shared" si="58"/>
        <v>263.14499999999998</v>
      </c>
      <c r="D1000" s="167">
        <f t="shared" si="58"/>
        <v>228.78333333333333</v>
      </c>
      <c r="E1000" s="167">
        <f t="shared" si="58"/>
        <v>178.69833333333332</v>
      </c>
      <c r="F1000" s="167">
        <f t="shared" si="58"/>
        <v>128.70166666666665</v>
      </c>
      <c r="G1000" s="167">
        <f t="shared" si="58"/>
        <v>75.260000000000005</v>
      </c>
      <c r="H1000" s="167">
        <f t="shared" si="58"/>
        <v>47.346666666666664</v>
      </c>
      <c r="I1000" s="167">
        <f t="shared" si="58"/>
        <v>29.414999999999999</v>
      </c>
    </row>
    <row r="1001" spans="1:9" hidden="1" x14ac:dyDescent="0.15">
      <c r="A1001" s="25">
        <v>28</v>
      </c>
      <c r="B1001" s="28"/>
      <c r="C1001" s="167">
        <f t="shared" si="58"/>
        <v>268.09166666666664</v>
      </c>
      <c r="D1001" s="167">
        <f t="shared" si="58"/>
        <v>232.75833333333333</v>
      </c>
      <c r="E1001" s="167">
        <f t="shared" si="58"/>
        <v>181.79</v>
      </c>
      <c r="F1001" s="167">
        <f t="shared" si="58"/>
        <v>131.44</v>
      </c>
      <c r="G1001" s="167">
        <f t="shared" si="58"/>
        <v>77.291666666666671</v>
      </c>
      <c r="H1001" s="167">
        <f t="shared" si="58"/>
        <v>48.936666666666667</v>
      </c>
      <c r="I1001" s="167">
        <f t="shared" si="58"/>
        <v>30.475000000000001</v>
      </c>
    </row>
    <row r="1002" spans="1:9" hidden="1" x14ac:dyDescent="0.15">
      <c r="A1002" s="25">
        <v>29</v>
      </c>
      <c r="B1002" s="28"/>
      <c r="C1002" s="167">
        <f t="shared" si="58"/>
        <v>272.77333333333331</v>
      </c>
      <c r="D1002" s="167">
        <f t="shared" si="58"/>
        <v>237.44</v>
      </c>
      <c r="E1002" s="167">
        <f t="shared" si="58"/>
        <v>185.41166666666666</v>
      </c>
      <c r="F1002" s="167">
        <f t="shared" si="58"/>
        <v>134.53166666666667</v>
      </c>
      <c r="G1002" s="167">
        <f t="shared" si="58"/>
        <v>79.676666666666662</v>
      </c>
      <c r="H1002" s="167">
        <f t="shared" si="58"/>
        <v>50.526666666666664</v>
      </c>
      <c r="I1002" s="167">
        <f t="shared" si="58"/>
        <v>31.711666666666666</v>
      </c>
    </row>
    <row r="1003" spans="1:9" hidden="1" x14ac:dyDescent="0.15">
      <c r="A1003" s="25">
        <v>30</v>
      </c>
      <c r="B1003" s="28"/>
      <c r="C1003" s="167">
        <f t="shared" si="58"/>
        <v>277.54333333333335</v>
      </c>
      <c r="D1003" s="167">
        <f t="shared" si="58"/>
        <v>241.50333333333333</v>
      </c>
      <c r="E1003" s="167">
        <f t="shared" si="58"/>
        <v>189.65166666666667</v>
      </c>
      <c r="F1003" s="167">
        <f t="shared" si="58"/>
        <v>137.97666666666666</v>
      </c>
      <c r="G1003" s="167">
        <f t="shared" si="58"/>
        <v>82.061666666666667</v>
      </c>
      <c r="H1003" s="167">
        <f t="shared" si="58"/>
        <v>52.47</v>
      </c>
      <c r="I1003" s="167">
        <f t="shared" si="58"/>
        <v>33.036666666666669</v>
      </c>
    </row>
    <row r="1004" spans="1:9" hidden="1" x14ac:dyDescent="0.15">
      <c r="A1004" s="25">
        <v>31</v>
      </c>
      <c r="B1004" s="28"/>
      <c r="C1004" s="167">
        <f t="shared" si="58"/>
        <v>282.13666666666666</v>
      </c>
      <c r="D1004" s="167">
        <f t="shared" si="58"/>
        <v>245.56666666666666</v>
      </c>
      <c r="E1004" s="167">
        <f t="shared" si="58"/>
        <v>194.245</v>
      </c>
      <c r="F1004" s="167">
        <f t="shared" si="58"/>
        <v>141.95166666666665</v>
      </c>
      <c r="G1004" s="167">
        <f t="shared" si="58"/>
        <v>84.8</v>
      </c>
      <c r="H1004" s="167">
        <f t="shared" si="58"/>
        <v>54.501666666666665</v>
      </c>
      <c r="I1004" s="167">
        <f t="shared" si="58"/>
        <v>34.538333333333334</v>
      </c>
    </row>
    <row r="1005" spans="1:9" hidden="1" x14ac:dyDescent="0.15">
      <c r="A1005" s="25">
        <v>32</v>
      </c>
      <c r="B1005" s="28"/>
      <c r="C1005" s="167">
        <f t="shared" si="58"/>
        <v>287.08333333333331</v>
      </c>
      <c r="D1005" s="167">
        <f t="shared" si="58"/>
        <v>249.36500000000001</v>
      </c>
      <c r="E1005" s="167">
        <f t="shared" si="58"/>
        <v>199.45666666666668</v>
      </c>
      <c r="F1005" s="167">
        <f t="shared" si="58"/>
        <v>146.19166666666666</v>
      </c>
      <c r="G1005" s="167">
        <f t="shared" si="58"/>
        <v>87.891666666666666</v>
      </c>
      <c r="H1005" s="167">
        <f t="shared" si="58"/>
        <v>56.62166666666667</v>
      </c>
      <c r="I1005" s="167">
        <f t="shared" si="58"/>
        <v>36.216666666666669</v>
      </c>
    </row>
    <row r="1006" spans="1:9" hidden="1" x14ac:dyDescent="0.15">
      <c r="A1006" s="25">
        <v>33</v>
      </c>
      <c r="B1006" s="28"/>
      <c r="C1006" s="167">
        <f t="shared" si="58"/>
        <v>294.85666666666668</v>
      </c>
      <c r="D1006" s="167">
        <f t="shared" si="58"/>
        <v>256.52</v>
      </c>
      <c r="E1006" s="167">
        <f t="shared" si="58"/>
        <v>205.28666666666666</v>
      </c>
      <c r="F1006" s="167">
        <f t="shared" si="58"/>
        <v>150.96166666666667</v>
      </c>
      <c r="G1006" s="167">
        <f t="shared" si="58"/>
        <v>91.16</v>
      </c>
      <c r="H1006" s="167">
        <f t="shared" si="58"/>
        <v>59.094999999999999</v>
      </c>
      <c r="I1006" s="167">
        <f t="shared" si="58"/>
        <v>37.895000000000003</v>
      </c>
    </row>
    <row r="1007" spans="1:9" hidden="1" x14ac:dyDescent="0.15">
      <c r="A1007" s="25">
        <v>34</v>
      </c>
      <c r="B1007" s="28"/>
      <c r="C1007" s="167">
        <f t="shared" si="58"/>
        <v>302.71833333333331</v>
      </c>
      <c r="D1007" s="167">
        <f t="shared" si="58"/>
        <v>263.14499999999998</v>
      </c>
      <c r="E1007" s="167">
        <f t="shared" si="58"/>
        <v>211.82333333333332</v>
      </c>
      <c r="F1007" s="167">
        <f t="shared" si="58"/>
        <v>156.26166666666666</v>
      </c>
      <c r="G1007" s="167">
        <f t="shared" si="58"/>
        <v>94.87</v>
      </c>
      <c r="H1007" s="167">
        <f t="shared" si="58"/>
        <v>61.744999999999997</v>
      </c>
      <c r="I1007" s="167">
        <f t="shared" si="58"/>
        <v>39.838333333333331</v>
      </c>
    </row>
    <row r="1008" spans="1:9" hidden="1" x14ac:dyDescent="0.15">
      <c r="A1008" s="25">
        <v>35</v>
      </c>
      <c r="B1008" s="28"/>
      <c r="C1008" s="167">
        <f t="shared" ref="C1008:I1023" si="59">C937*$M$2</f>
        <v>310.49166666666667</v>
      </c>
      <c r="D1008" s="167">
        <f t="shared" si="59"/>
        <v>270.03500000000003</v>
      </c>
      <c r="E1008" s="167">
        <f t="shared" si="59"/>
        <v>218.89</v>
      </c>
      <c r="F1008" s="167">
        <f t="shared" si="59"/>
        <v>162.00333333333333</v>
      </c>
      <c r="G1008" s="167">
        <f t="shared" si="59"/>
        <v>98.844999999999999</v>
      </c>
      <c r="H1008" s="167">
        <f t="shared" si="59"/>
        <v>64.571666666666673</v>
      </c>
      <c r="I1008" s="167">
        <f t="shared" si="59"/>
        <v>41.87</v>
      </c>
    </row>
    <row r="1009" spans="1:9" hidden="1" x14ac:dyDescent="0.15">
      <c r="A1009" s="25">
        <v>36</v>
      </c>
      <c r="B1009" s="28"/>
      <c r="C1009" s="167">
        <f t="shared" si="59"/>
        <v>318.26499999999999</v>
      </c>
      <c r="D1009" s="167">
        <f t="shared" si="59"/>
        <v>276.83666666666664</v>
      </c>
      <c r="E1009" s="167">
        <f t="shared" si="59"/>
        <v>226.75166666666667</v>
      </c>
      <c r="F1009" s="167">
        <f t="shared" si="59"/>
        <v>168.27500000000001</v>
      </c>
      <c r="G1009" s="167">
        <f t="shared" si="59"/>
        <v>103.17333333333333</v>
      </c>
      <c r="H1009" s="167">
        <f t="shared" si="59"/>
        <v>67.663333333333327</v>
      </c>
      <c r="I1009" s="167">
        <f t="shared" si="59"/>
        <v>44.255000000000003</v>
      </c>
    </row>
    <row r="1010" spans="1:9" hidden="1" x14ac:dyDescent="0.15">
      <c r="A1010" s="25">
        <v>37</v>
      </c>
      <c r="B1010" s="28"/>
      <c r="C1010" s="167">
        <f t="shared" si="59"/>
        <v>326.30333333333334</v>
      </c>
      <c r="D1010" s="167">
        <f t="shared" si="59"/>
        <v>283.815</v>
      </c>
      <c r="E1010" s="167">
        <f t="shared" si="59"/>
        <v>235.23166666666665</v>
      </c>
      <c r="F1010" s="167">
        <f t="shared" si="59"/>
        <v>175.16499999999999</v>
      </c>
      <c r="G1010" s="167">
        <f t="shared" si="59"/>
        <v>107.94333333333333</v>
      </c>
      <c r="H1010" s="167">
        <f t="shared" si="59"/>
        <v>71.108333333333334</v>
      </c>
      <c r="I1010" s="167">
        <f t="shared" si="59"/>
        <v>46.64</v>
      </c>
    </row>
    <row r="1011" spans="1:9" hidden="1" x14ac:dyDescent="0.15">
      <c r="A1011" s="25">
        <v>38</v>
      </c>
      <c r="B1011" s="28"/>
      <c r="C1011" s="167">
        <f t="shared" si="59"/>
        <v>334.34166666666664</v>
      </c>
      <c r="D1011" s="167">
        <f t="shared" si="59"/>
        <v>290.88166666666666</v>
      </c>
      <c r="E1011" s="167">
        <f t="shared" si="59"/>
        <v>244.595</v>
      </c>
      <c r="F1011" s="167">
        <f t="shared" si="59"/>
        <v>182.67333333333335</v>
      </c>
      <c r="G1011" s="167">
        <f t="shared" si="59"/>
        <v>113.06666666666666</v>
      </c>
      <c r="H1011" s="167">
        <f t="shared" si="59"/>
        <v>74.818333333333328</v>
      </c>
      <c r="I1011" s="167">
        <f t="shared" si="59"/>
        <v>49.37833333333333</v>
      </c>
    </row>
    <row r="1012" spans="1:9" hidden="1" x14ac:dyDescent="0.15">
      <c r="A1012" s="25">
        <v>39</v>
      </c>
      <c r="B1012" s="28"/>
      <c r="C1012" s="167">
        <f t="shared" si="59"/>
        <v>342.46833333333331</v>
      </c>
      <c r="D1012" s="167">
        <f t="shared" si="59"/>
        <v>297.59500000000003</v>
      </c>
      <c r="E1012" s="167">
        <f t="shared" si="59"/>
        <v>254.75333333333333</v>
      </c>
      <c r="F1012" s="167">
        <f t="shared" si="59"/>
        <v>190.8</v>
      </c>
      <c r="G1012" s="167">
        <f t="shared" si="59"/>
        <v>118.63166666666666</v>
      </c>
      <c r="H1012" s="167">
        <f t="shared" si="59"/>
        <v>78.881666666666661</v>
      </c>
      <c r="I1012" s="167">
        <f t="shared" si="59"/>
        <v>52.381666666666668</v>
      </c>
    </row>
    <row r="1013" spans="1:9" hidden="1" x14ac:dyDescent="0.15">
      <c r="A1013" s="25">
        <v>40</v>
      </c>
      <c r="B1013" s="28"/>
      <c r="C1013" s="167">
        <f t="shared" si="59"/>
        <v>350.41833333333335</v>
      </c>
      <c r="D1013" s="167">
        <f t="shared" si="59"/>
        <v>304.57333333333332</v>
      </c>
      <c r="E1013" s="167">
        <f t="shared" si="59"/>
        <v>265.70666666666665</v>
      </c>
      <c r="F1013" s="167">
        <f t="shared" si="59"/>
        <v>199.63333333333333</v>
      </c>
      <c r="G1013" s="167">
        <f t="shared" si="59"/>
        <v>124.72666666666666</v>
      </c>
      <c r="H1013" s="167">
        <f t="shared" si="59"/>
        <v>83.21</v>
      </c>
      <c r="I1013" s="167">
        <f t="shared" si="59"/>
        <v>55.473333333333336</v>
      </c>
    </row>
    <row r="1014" spans="1:9" hidden="1" x14ac:dyDescent="0.15">
      <c r="A1014" s="25">
        <v>41</v>
      </c>
      <c r="B1014" s="28"/>
      <c r="C1014" s="167">
        <f t="shared" si="59"/>
        <v>358.19166666666666</v>
      </c>
      <c r="D1014" s="167">
        <f t="shared" si="59"/>
        <v>311.72833333333335</v>
      </c>
      <c r="E1014" s="167">
        <f t="shared" si="59"/>
        <v>277.72000000000003</v>
      </c>
      <c r="F1014" s="167">
        <f t="shared" si="59"/>
        <v>209.26166666666666</v>
      </c>
      <c r="G1014" s="167">
        <f t="shared" si="59"/>
        <v>131.26333333333332</v>
      </c>
      <c r="H1014" s="167">
        <f t="shared" si="59"/>
        <v>87.891666666666666</v>
      </c>
      <c r="I1014" s="167">
        <f t="shared" si="59"/>
        <v>58.918333333333337</v>
      </c>
    </row>
    <row r="1015" spans="1:9" hidden="1" x14ac:dyDescent="0.15">
      <c r="A1015" s="25">
        <v>42</v>
      </c>
      <c r="B1015" s="28"/>
      <c r="C1015" s="167">
        <f t="shared" si="59"/>
        <v>366.58333333333331</v>
      </c>
      <c r="D1015" s="167">
        <f t="shared" si="59"/>
        <v>318.44166666666666</v>
      </c>
      <c r="E1015" s="167">
        <f t="shared" si="59"/>
        <v>290.61666666666667</v>
      </c>
      <c r="F1015" s="167">
        <f t="shared" si="59"/>
        <v>219.77333333333334</v>
      </c>
      <c r="G1015" s="167">
        <f t="shared" si="59"/>
        <v>138.33000000000001</v>
      </c>
      <c r="H1015" s="167">
        <f t="shared" si="59"/>
        <v>93.103333333333339</v>
      </c>
      <c r="I1015" s="167">
        <f t="shared" si="59"/>
        <v>62.716666666666669</v>
      </c>
    </row>
    <row r="1016" spans="1:9" hidden="1" x14ac:dyDescent="0.15">
      <c r="A1016" s="25">
        <v>43</v>
      </c>
      <c r="B1016" s="28"/>
      <c r="C1016" s="167">
        <f t="shared" si="59"/>
        <v>380.71666666666664</v>
      </c>
      <c r="D1016" s="167">
        <f t="shared" si="59"/>
        <v>331.25</v>
      </c>
      <c r="E1016" s="167">
        <f t="shared" si="59"/>
        <v>302.27666666666664</v>
      </c>
      <c r="F1016" s="167">
        <f t="shared" si="59"/>
        <v>230.90333333333334</v>
      </c>
      <c r="G1016" s="167">
        <f t="shared" si="59"/>
        <v>146.01499999999999</v>
      </c>
      <c r="H1016" s="167">
        <f t="shared" si="59"/>
        <v>98.668333333333337</v>
      </c>
      <c r="I1016" s="167">
        <f t="shared" si="59"/>
        <v>66.868333333333339</v>
      </c>
    </row>
    <row r="1017" spans="1:9" hidden="1" x14ac:dyDescent="0.15">
      <c r="A1017" s="25">
        <v>44</v>
      </c>
      <c r="B1017" s="28"/>
      <c r="C1017" s="167">
        <f t="shared" si="59"/>
        <v>395.46833333333331</v>
      </c>
      <c r="D1017" s="167">
        <f t="shared" si="59"/>
        <v>343.97</v>
      </c>
      <c r="E1017" s="167">
        <f t="shared" si="59"/>
        <v>313.76</v>
      </c>
      <c r="F1017" s="167">
        <f t="shared" si="59"/>
        <v>243.18166666666667</v>
      </c>
      <c r="G1017" s="167">
        <f t="shared" si="59"/>
        <v>154.40666666666667</v>
      </c>
      <c r="H1017" s="167">
        <f t="shared" si="59"/>
        <v>104.675</v>
      </c>
      <c r="I1017" s="167">
        <f t="shared" si="59"/>
        <v>71.284999999999997</v>
      </c>
    </row>
    <row r="1018" spans="1:9" hidden="1" x14ac:dyDescent="0.15">
      <c r="A1018" s="25">
        <v>45</v>
      </c>
      <c r="B1018" s="28"/>
      <c r="C1018" s="167">
        <f t="shared" si="59"/>
        <v>410.04333333333335</v>
      </c>
      <c r="D1018" s="167">
        <f t="shared" si="59"/>
        <v>356.42500000000001</v>
      </c>
      <c r="E1018" s="167">
        <f t="shared" si="59"/>
        <v>324.97833333333335</v>
      </c>
      <c r="F1018" s="167">
        <f t="shared" si="59"/>
        <v>256.34333333333331</v>
      </c>
      <c r="G1018" s="167">
        <f t="shared" si="59"/>
        <v>163.41666666666666</v>
      </c>
      <c r="H1018" s="167">
        <f t="shared" si="59"/>
        <v>111.21166666666667</v>
      </c>
      <c r="I1018" s="167">
        <f t="shared" si="59"/>
        <v>76.143333333333331</v>
      </c>
    </row>
    <row r="1019" spans="1:9" hidden="1" x14ac:dyDescent="0.15">
      <c r="A1019" s="25">
        <v>46</v>
      </c>
      <c r="B1019" s="28"/>
      <c r="C1019" s="167">
        <f t="shared" si="59"/>
        <v>424.44166666666666</v>
      </c>
      <c r="D1019" s="167">
        <f t="shared" si="59"/>
        <v>369.14499999999998</v>
      </c>
      <c r="E1019" s="167">
        <f t="shared" si="59"/>
        <v>336.815</v>
      </c>
      <c r="F1019" s="167">
        <f t="shared" si="59"/>
        <v>270.47666666666669</v>
      </c>
      <c r="G1019" s="167">
        <f t="shared" si="59"/>
        <v>173.13333333333333</v>
      </c>
      <c r="H1019" s="167">
        <f t="shared" si="59"/>
        <v>118.27833333333334</v>
      </c>
      <c r="I1019" s="167">
        <f t="shared" si="59"/>
        <v>81.443333333333328</v>
      </c>
    </row>
    <row r="1020" spans="1:9" hidden="1" x14ac:dyDescent="0.15">
      <c r="A1020" s="25">
        <v>47</v>
      </c>
      <c r="B1020" s="28"/>
      <c r="C1020" s="167">
        <f t="shared" si="59"/>
        <v>439.28166666666664</v>
      </c>
      <c r="D1020" s="167">
        <f t="shared" si="59"/>
        <v>381.86500000000001</v>
      </c>
      <c r="E1020" s="167">
        <f t="shared" si="59"/>
        <v>348.21</v>
      </c>
      <c r="F1020" s="167">
        <f t="shared" si="59"/>
        <v>285.75833333333333</v>
      </c>
      <c r="G1020" s="167">
        <f t="shared" si="59"/>
        <v>183.73333333333332</v>
      </c>
      <c r="H1020" s="167">
        <f t="shared" si="59"/>
        <v>125.96333333333334</v>
      </c>
      <c r="I1020" s="167">
        <f t="shared" si="59"/>
        <v>87.096666666666664</v>
      </c>
    </row>
    <row r="1021" spans="1:9" hidden="1" x14ac:dyDescent="0.15">
      <c r="A1021" s="25">
        <v>48</v>
      </c>
      <c r="B1021" s="28"/>
      <c r="C1021" s="167">
        <f t="shared" si="59"/>
        <v>454.82833333333332</v>
      </c>
      <c r="D1021" s="167">
        <f t="shared" si="59"/>
        <v>395.29166666666669</v>
      </c>
      <c r="E1021" s="167">
        <f t="shared" si="59"/>
        <v>360.31166666666667</v>
      </c>
      <c r="F1021" s="167">
        <f t="shared" si="59"/>
        <v>302.27666666666664</v>
      </c>
      <c r="G1021" s="167">
        <f t="shared" si="59"/>
        <v>195.21666666666667</v>
      </c>
      <c r="H1021" s="167">
        <f t="shared" si="59"/>
        <v>134.35499999999999</v>
      </c>
      <c r="I1021" s="167">
        <f t="shared" si="59"/>
        <v>93.28</v>
      </c>
    </row>
    <row r="1022" spans="1:9" hidden="1" x14ac:dyDescent="0.15">
      <c r="A1022" s="25">
        <v>49</v>
      </c>
      <c r="B1022" s="28"/>
      <c r="C1022" s="167">
        <f t="shared" si="59"/>
        <v>470.11</v>
      </c>
      <c r="D1022" s="167">
        <f t="shared" si="59"/>
        <v>408.80666666666667</v>
      </c>
      <c r="E1022" s="167">
        <f t="shared" si="59"/>
        <v>372.76666666666665</v>
      </c>
      <c r="F1022" s="167">
        <f t="shared" si="59"/>
        <v>320.12</v>
      </c>
      <c r="G1022" s="167">
        <f t="shared" si="59"/>
        <v>207.58333333333334</v>
      </c>
      <c r="H1022" s="167">
        <f t="shared" si="59"/>
        <v>143.36500000000001</v>
      </c>
      <c r="I1022" s="167">
        <f t="shared" si="59"/>
        <v>100.08166666666666</v>
      </c>
    </row>
    <row r="1023" spans="1:9" hidden="1" x14ac:dyDescent="0.15">
      <c r="A1023" s="25">
        <v>50</v>
      </c>
      <c r="B1023" s="28"/>
      <c r="C1023" s="167">
        <f t="shared" si="59"/>
        <v>485.39166666666665</v>
      </c>
      <c r="D1023" s="167">
        <f t="shared" si="59"/>
        <v>422.23333333333335</v>
      </c>
      <c r="E1023" s="167">
        <f t="shared" si="59"/>
        <v>384.86833333333334</v>
      </c>
      <c r="F1023" s="167">
        <f t="shared" si="59"/>
        <v>335.13666666666666</v>
      </c>
      <c r="G1023" s="167">
        <f t="shared" si="59"/>
        <v>221.89333333333335</v>
      </c>
      <c r="H1023" s="167">
        <f t="shared" si="59"/>
        <v>146.10333333333332</v>
      </c>
      <c r="I1023" s="167">
        <f t="shared" si="59"/>
        <v>107.94333333333333</v>
      </c>
    </row>
    <row r="1024" spans="1:9" hidden="1" x14ac:dyDescent="0.15">
      <c r="A1024" s="25">
        <v>51</v>
      </c>
      <c r="B1024" s="28"/>
      <c r="C1024" s="167">
        <f t="shared" ref="C1024:I1039" si="60">C953*$M$2</f>
        <v>500.67333333333335</v>
      </c>
      <c r="D1024" s="167">
        <f t="shared" si="60"/>
        <v>435.48333333333335</v>
      </c>
      <c r="E1024" s="167">
        <f t="shared" si="60"/>
        <v>397.05833333333334</v>
      </c>
      <c r="F1024" s="167">
        <f t="shared" si="60"/>
        <v>346.53166666666664</v>
      </c>
      <c r="G1024" s="167">
        <f t="shared" si="60"/>
        <v>239.38333333333333</v>
      </c>
      <c r="H1024" s="167">
        <f t="shared" si="60"/>
        <v>158.38166666666666</v>
      </c>
      <c r="I1024" s="167">
        <f t="shared" si="60"/>
        <v>117.57166666666667</v>
      </c>
    </row>
    <row r="1025" spans="1:9" hidden="1" x14ac:dyDescent="0.15">
      <c r="A1025" s="25">
        <v>52</v>
      </c>
      <c r="B1025" s="28"/>
      <c r="C1025" s="167">
        <f t="shared" si="60"/>
        <v>516.13166666666666</v>
      </c>
      <c r="D1025" s="167">
        <f t="shared" si="60"/>
        <v>448.91</v>
      </c>
      <c r="E1025" s="167">
        <f t="shared" si="60"/>
        <v>409.33666666666664</v>
      </c>
      <c r="F1025" s="167">
        <f t="shared" si="60"/>
        <v>357.92666666666668</v>
      </c>
      <c r="G1025" s="167">
        <f t="shared" si="60"/>
        <v>250.95500000000001</v>
      </c>
      <c r="H1025" s="167">
        <f t="shared" si="60"/>
        <v>171.45500000000001</v>
      </c>
      <c r="I1025" s="167">
        <f t="shared" si="60"/>
        <v>127.90666666666667</v>
      </c>
    </row>
    <row r="1026" spans="1:9" hidden="1" x14ac:dyDescent="0.15">
      <c r="A1026" s="25">
        <v>53</v>
      </c>
      <c r="B1026" s="28"/>
      <c r="C1026" s="167">
        <f t="shared" si="60"/>
        <v>534.32833333333338</v>
      </c>
      <c r="D1026" s="167">
        <f t="shared" si="60"/>
        <v>464.63333333333333</v>
      </c>
      <c r="E1026" s="167">
        <f t="shared" si="60"/>
        <v>423.91166666666669</v>
      </c>
      <c r="F1026" s="167">
        <f t="shared" si="60"/>
        <v>371.88333333333333</v>
      </c>
      <c r="G1026" s="167">
        <f t="shared" si="60"/>
        <v>260.05333333333334</v>
      </c>
      <c r="H1026" s="167">
        <f t="shared" si="60"/>
        <v>178.69833333333332</v>
      </c>
      <c r="I1026" s="167">
        <f t="shared" si="60"/>
        <v>139.125</v>
      </c>
    </row>
    <row r="1027" spans="1:9" hidden="1" x14ac:dyDescent="0.15">
      <c r="A1027" s="25">
        <v>54</v>
      </c>
      <c r="B1027" s="28"/>
      <c r="C1027" s="167">
        <f t="shared" si="60"/>
        <v>552.70166666666671</v>
      </c>
      <c r="D1027" s="167">
        <f t="shared" si="60"/>
        <v>480.53333333333336</v>
      </c>
      <c r="E1027" s="167">
        <f t="shared" si="60"/>
        <v>438.31</v>
      </c>
      <c r="F1027" s="167">
        <f t="shared" si="60"/>
        <v>385.57499999999999</v>
      </c>
      <c r="G1027" s="167">
        <f t="shared" si="60"/>
        <v>269.24</v>
      </c>
      <c r="H1027" s="167">
        <f t="shared" si="60"/>
        <v>193.185</v>
      </c>
      <c r="I1027" s="167">
        <f t="shared" si="60"/>
        <v>151.13833333333332</v>
      </c>
    </row>
    <row r="1028" spans="1:9" hidden="1" x14ac:dyDescent="0.15">
      <c r="A1028" s="25">
        <v>55</v>
      </c>
      <c r="B1028" s="28"/>
      <c r="C1028" s="167">
        <f t="shared" si="60"/>
        <v>571.25166666666667</v>
      </c>
      <c r="D1028" s="167">
        <f t="shared" si="60"/>
        <v>496.69833333333332</v>
      </c>
      <c r="E1028" s="167">
        <f t="shared" si="60"/>
        <v>452.62</v>
      </c>
      <c r="F1028" s="167">
        <f t="shared" si="60"/>
        <v>399.44333333333333</v>
      </c>
      <c r="G1028" s="167">
        <f t="shared" si="60"/>
        <v>279.04500000000002</v>
      </c>
      <c r="H1028" s="167">
        <f t="shared" si="60"/>
        <v>208.82</v>
      </c>
      <c r="I1028" s="167">
        <f t="shared" si="60"/>
        <v>164.035</v>
      </c>
    </row>
    <row r="1029" spans="1:9" hidden="1" x14ac:dyDescent="0.15">
      <c r="A1029" s="25">
        <v>56</v>
      </c>
      <c r="B1029" s="28"/>
      <c r="C1029" s="167">
        <f t="shared" si="60"/>
        <v>589.44833333333338</v>
      </c>
      <c r="D1029" s="167">
        <f t="shared" si="60"/>
        <v>512.51</v>
      </c>
      <c r="E1029" s="167">
        <f t="shared" si="60"/>
        <v>467.01833333333332</v>
      </c>
      <c r="F1029" s="167">
        <f t="shared" si="60"/>
        <v>413.22333333333336</v>
      </c>
      <c r="G1029" s="167">
        <f t="shared" si="60"/>
        <v>288.32</v>
      </c>
      <c r="H1029" s="167">
        <f t="shared" si="60"/>
        <v>217.035</v>
      </c>
      <c r="I1029" s="167">
        <f t="shared" si="60"/>
        <v>177.815</v>
      </c>
    </row>
    <row r="1030" spans="1:9" hidden="1" x14ac:dyDescent="0.15">
      <c r="A1030" s="25">
        <v>57</v>
      </c>
      <c r="B1030" s="28"/>
      <c r="C1030" s="167">
        <f t="shared" si="60"/>
        <v>607.29166666666663</v>
      </c>
      <c r="D1030" s="167">
        <f t="shared" si="60"/>
        <v>528.41</v>
      </c>
      <c r="E1030" s="167">
        <f t="shared" si="60"/>
        <v>481.68166666666667</v>
      </c>
      <c r="F1030" s="167">
        <f t="shared" si="60"/>
        <v>427.09166666666664</v>
      </c>
      <c r="G1030" s="167">
        <f t="shared" si="60"/>
        <v>297.33</v>
      </c>
      <c r="H1030" s="167">
        <f t="shared" si="60"/>
        <v>234.43666666666667</v>
      </c>
      <c r="I1030" s="167">
        <f t="shared" si="60"/>
        <v>192.74333333333334</v>
      </c>
    </row>
    <row r="1031" spans="1:9" hidden="1" x14ac:dyDescent="0.15">
      <c r="A1031" s="25">
        <v>58</v>
      </c>
      <c r="B1031" s="28"/>
      <c r="C1031" s="167">
        <f t="shared" si="60"/>
        <v>628.40333333333331</v>
      </c>
      <c r="D1031" s="167">
        <f t="shared" si="60"/>
        <v>546.3416666666667</v>
      </c>
      <c r="E1031" s="167">
        <f t="shared" si="60"/>
        <v>496.78666666666669</v>
      </c>
      <c r="F1031" s="167">
        <f t="shared" si="60"/>
        <v>445.37666666666667</v>
      </c>
      <c r="G1031" s="167">
        <f t="shared" si="60"/>
        <v>309.255</v>
      </c>
      <c r="H1031" s="167">
        <f t="shared" si="60"/>
        <v>253.07499999999999</v>
      </c>
      <c r="I1031" s="167">
        <f t="shared" si="60"/>
        <v>208.82</v>
      </c>
    </row>
    <row r="1032" spans="1:9" hidden="1" x14ac:dyDescent="0.15">
      <c r="A1032" s="25">
        <v>59</v>
      </c>
      <c r="B1032" s="28"/>
      <c r="C1032" s="167">
        <f t="shared" si="60"/>
        <v>649.51499999999999</v>
      </c>
      <c r="D1032" s="167">
        <f t="shared" si="60"/>
        <v>564.80333333333328</v>
      </c>
      <c r="E1032" s="167">
        <f t="shared" si="60"/>
        <v>511.80333333333334</v>
      </c>
      <c r="F1032" s="167">
        <f t="shared" si="60"/>
        <v>463.30833333333334</v>
      </c>
      <c r="G1032" s="167">
        <f t="shared" si="60"/>
        <v>320.91500000000002</v>
      </c>
      <c r="H1032" s="167">
        <f t="shared" si="60"/>
        <v>262.35000000000002</v>
      </c>
      <c r="I1032" s="167">
        <f t="shared" si="60"/>
        <v>226.04499999999999</v>
      </c>
    </row>
    <row r="1033" spans="1:9" hidden="1" x14ac:dyDescent="0.15">
      <c r="A1033" s="25">
        <v>60</v>
      </c>
      <c r="B1033" s="28"/>
      <c r="C1033" s="167">
        <f t="shared" si="60"/>
        <v>670.36166666666668</v>
      </c>
      <c r="D1033" s="167">
        <f t="shared" si="60"/>
        <v>582.82333333333338</v>
      </c>
      <c r="E1033" s="167">
        <f t="shared" si="60"/>
        <v>527.08500000000004</v>
      </c>
      <c r="F1033" s="167">
        <f t="shared" si="60"/>
        <v>481.41666666666669</v>
      </c>
      <c r="G1033" s="167">
        <f t="shared" si="60"/>
        <v>332.66333333333336</v>
      </c>
      <c r="H1033" s="167">
        <f t="shared" si="60"/>
        <v>283.28500000000003</v>
      </c>
      <c r="I1033" s="167">
        <f t="shared" si="60"/>
        <v>244.68333333333334</v>
      </c>
    </row>
    <row r="1034" spans="1:9" hidden="1" x14ac:dyDescent="0.15">
      <c r="A1034" s="25">
        <v>61</v>
      </c>
      <c r="B1034" s="28"/>
      <c r="C1034" s="167">
        <f t="shared" si="60"/>
        <v>696.24333333333334</v>
      </c>
      <c r="D1034" s="167">
        <f t="shared" si="60"/>
        <v>605.26</v>
      </c>
      <c r="E1034" s="167">
        <f t="shared" si="60"/>
        <v>549.78666666666663</v>
      </c>
      <c r="F1034" s="167">
        <f t="shared" si="60"/>
        <v>499.43666666666667</v>
      </c>
      <c r="G1034" s="167">
        <f t="shared" si="60"/>
        <v>345.03</v>
      </c>
      <c r="H1034" s="167">
        <f t="shared" si="60"/>
        <v>305.72166666666669</v>
      </c>
      <c r="I1034" s="167">
        <f t="shared" si="60"/>
        <v>264.64666666666665</v>
      </c>
    </row>
    <row r="1035" spans="1:9" hidden="1" x14ac:dyDescent="0.15">
      <c r="A1035" s="25">
        <v>62</v>
      </c>
      <c r="B1035" s="28"/>
      <c r="C1035" s="167">
        <f t="shared" si="60"/>
        <v>740.23333333333335</v>
      </c>
      <c r="D1035" s="167">
        <f t="shared" si="60"/>
        <v>635.55833333333328</v>
      </c>
      <c r="E1035" s="167">
        <f t="shared" si="60"/>
        <v>576.72833333333335</v>
      </c>
      <c r="F1035" s="167">
        <f t="shared" si="60"/>
        <v>521.9616666666667</v>
      </c>
      <c r="G1035" s="167">
        <f t="shared" si="60"/>
        <v>360.75333333333333</v>
      </c>
      <c r="H1035" s="167">
        <f t="shared" si="60"/>
        <v>316.23333333333335</v>
      </c>
      <c r="I1035" s="167">
        <f t="shared" si="60"/>
        <v>286.2</v>
      </c>
    </row>
    <row r="1036" spans="1:9" hidden="1" x14ac:dyDescent="0.15">
      <c r="A1036" s="25">
        <v>63</v>
      </c>
      <c r="B1036" s="28"/>
      <c r="C1036" s="167">
        <f t="shared" si="60"/>
        <v>791.64333333333332</v>
      </c>
      <c r="D1036" s="167">
        <f t="shared" si="60"/>
        <v>681.49166666666667</v>
      </c>
      <c r="E1036" s="167">
        <f t="shared" si="60"/>
        <v>606.67333333333329</v>
      </c>
      <c r="F1036" s="167">
        <f t="shared" si="60"/>
        <v>548.81500000000005</v>
      </c>
      <c r="G1036" s="167">
        <f t="shared" si="60"/>
        <v>379.48</v>
      </c>
      <c r="H1036" s="167">
        <f t="shared" si="60"/>
        <v>341.23166666666668</v>
      </c>
      <c r="I1036" s="167">
        <f t="shared" si="60"/>
        <v>309.43166666666667</v>
      </c>
    </row>
    <row r="1037" spans="1:9" hidden="1" x14ac:dyDescent="0.15">
      <c r="A1037" s="25">
        <v>64</v>
      </c>
      <c r="B1037" s="28"/>
      <c r="C1037" s="167">
        <f t="shared" si="60"/>
        <v>846.67499999999995</v>
      </c>
      <c r="D1037" s="167">
        <f t="shared" si="60"/>
        <v>730.95833333333337</v>
      </c>
      <c r="E1037" s="167">
        <f t="shared" si="60"/>
        <v>641.29999999999995</v>
      </c>
      <c r="F1037" s="167">
        <f t="shared" si="60"/>
        <v>580.35</v>
      </c>
      <c r="G1037" s="167">
        <f t="shared" si="60"/>
        <v>401.38666666666666</v>
      </c>
      <c r="H1037" s="167">
        <f t="shared" si="60"/>
        <v>368.35</v>
      </c>
      <c r="I1037" s="167">
        <f t="shared" si="60"/>
        <v>334.69499999999999</v>
      </c>
    </row>
    <row r="1038" spans="1:9" hidden="1" x14ac:dyDescent="0.15">
      <c r="A1038" s="25">
        <v>65</v>
      </c>
      <c r="B1038" s="28"/>
      <c r="C1038" s="167">
        <f t="shared" si="60"/>
        <v>906.03499999999997</v>
      </c>
      <c r="D1038" s="167">
        <f t="shared" si="60"/>
        <v>784.22333333333336</v>
      </c>
      <c r="E1038" s="167">
        <f t="shared" si="60"/>
        <v>683.17</v>
      </c>
      <c r="F1038" s="167">
        <f t="shared" si="60"/>
        <v>623.80999999999995</v>
      </c>
      <c r="G1038" s="167">
        <f t="shared" si="60"/>
        <v>429.65333333333331</v>
      </c>
      <c r="H1038" s="167">
        <f t="shared" si="60"/>
        <v>380.36333333333334</v>
      </c>
      <c r="I1038" s="167">
        <f t="shared" si="60"/>
        <v>361.81333333333333</v>
      </c>
    </row>
    <row r="1039" spans="1:9" hidden="1" x14ac:dyDescent="0.15">
      <c r="A1039" s="25">
        <v>66</v>
      </c>
      <c r="B1039" s="28"/>
      <c r="C1039" s="167">
        <f t="shared" si="60"/>
        <v>969.72333333333336</v>
      </c>
      <c r="D1039" s="167">
        <f t="shared" si="60"/>
        <v>841.64</v>
      </c>
      <c r="E1039" s="167">
        <f t="shared" si="60"/>
        <v>732.46</v>
      </c>
      <c r="F1039" s="167">
        <f t="shared" si="60"/>
        <v>673.71833333333336</v>
      </c>
      <c r="G1039" s="167">
        <f t="shared" si="60"/>
        <v>462.69</v>
      </c>
      <c r="H1039" s="167">
        <f t="shared" si="60"/>
        <v>410.66166666666669</v>
      </c>
      <c r="I1039" s="167">
        <f t="shared" si="60"/>
        <v>391.05166666666668</v>
      </c>
    </row>
    <row r="1040" spans="1:9" hidden="1" x14ac:dyDescent="0.15">
      <c r="A1040" s="25">
        <v>67</v>
      </c>
      <c r="B1040" s="28"/>
      <c r="C1040" s="167">
        <f t="shared" ref="C1040:I1055" si="61">C969*$M$2</f>
        <v>1038.1816666666666</v>
      </c>
      <c r="D1040" s="167">
        <f t="shared" si="61"/>
        <v>903.38499999999999</v>
      </c>
      <c r="E1040" s="167">
        <f t="shared" si="61"/>
        <v>791.02499999999998</v>
      </c>
      <c r="F1040" s="167">
        <f t="shared" si="61"/>
        <v>728.04333333333329</v>
      </c>
      <c r="G1040" s="167">
        <f t="shared" si="61"/>
        <v>499.96666666666664</v>
      </c>
      <c r="H1040" s="167">
        <f t="shared" si="61"/>
        <v>443.25666666666666</v>
      </c>
      <c r="I1040" s="167">
        <f t="shared" si="61"/>
        <v>422.58666666666664</v>
      </c>
    </row>
    <row r="1041" spans="1:9" hidden="1" x14ac:dyDescent="0.15">
      <c r="A1041" s="25">
        <v>68</v>
      </c>
      <c r="B1041" s="28"/>
      <c r="C1041" s="167">
        <f t="shared" si="61"/>
        <v>1111.5866666666666</v>
      </c>
      <c r="D1041" s="167">
        <f t="shared" si="61"/>
        <v>969.81166666666661</v>
      </c>
      <c r="E1041" s="167">
        <f t="shared" si="61"/>
        <v>858.1583333333333</v>
      </c>
      <c r="F1041" s="167">
        <f t="shared" si="61"/>
        <v>789.43499999999995</v>
      </c>
      <c r="G1041" s="167">
        <f t="shared" si="61"/>
        <v>542.01333333333332</v>
      </c>
      <c r="H1041" s="167">
        <f t="shared" si="61"/>
        <v>500.14333333333332</v>
      </c>
      <c r="I1041" s="167">
        <f t="shared" si="61"/>
        <v>456.68333333333334</v>
      </c>
    </row>
    <row r="1042" spans="1:9" hidden="1" x14ac:dyDescent="0.15">
      <c r="A1042" s="25">
        <v>69</v>
      </c>
      <c r="B1042" s="28"/>
      <c r="C1042" s="167">
        <f t="shared" si="61"/>
        <v>1190.5566666666666</v>
      </c>
      <c r="D1042" s="167">
        <f t="shared" si="61"/>
        <v>1041.2733333333333</v>
      </c>
      <c r="E1042" s="167">
        <f t="shared" si="61"/>
        <v>936.33333333333337</v>
      </c>
      <c r="F1042" s="167">
        <f t="shared" si="61"/>
        <v>862.04499999999996</v>
      </c>
      <c r="G1042" s="167">
        <f t="shared" si="61"/>
        <v>592.01</v>
      </c>
      <c r="H1042" s="167">
        <f t="shared" si="61"/>
        <v>540.07000000000005</v>
      </c>
      <c r="I1042" s="167">
        <f t="shared" si="61"/>
        <v>493.43</v>
      </c>
    </row>
    <row r="1043" spans="1:9" hidden="1" x14ac:dyDescent="0.15">
      <c r="A1043" s="25">
        <v>70</v>
      </c>
      <c r="B1043" s="28"/>
      <c r="C1043" s="167">
        <f t="shared" si="61"/>
        <v>1295.32</v>
      </c>
      <c r="D1043" s="167">
        <f t="shared" si="61"/>
        <v>1126.5150000000001</v>
      </c>
      <c r="E1043" s="167">
        <f t="shared" si="61"/>
        <v>1018.2183333333334</v>
      </c>
      <c r="F1043" s="167">
        <f t="shared" si="61"/>
        <v>959.3</v>
      </c>
      <c r="G1043" s="167">
        <f t="shared" si="61"/>
        <v>654.72666666666669</v>
      </c>
      <c r="H1043" s="167">
        <f t="shared" si="61"/>
        <v>583.08833333333337</v>
      </c>
      <c r="I1043" s="167">
        <f t="shared" si="61"/>
        <v>533.0916666666667</v>
      </c>
    </row>
    <row r="1044" spans="1:9" hidden="1" x14ac:dyDescent="0.15">
      <c r="A1044" s="25">
        <v>71</v>
      </c>
      <c r="B1044" s="28"/>
      <c r="C1044" s="167">
        <f t="shared" si="61"/>
        <v>1426.5833333333333</v>
      </c>
      <c r="D1044" s="167">
        <f t="shared" si="61"/>
        <v>1240.6416666666667</v>
      </c>
      <c r="E1044" s="167">
        <f t="shared" si="61"/>
        <v>1131.02</v>
      </c>
      <c r="F1044" s="167">
        <f t="shared" si="61"/>
        <v>1056.3783333333333</v>
      </c>
      <c r="G1044" s="167">
        <f t="shared" si="61"/>
        <v>721.15333333333331</v>
      </c>
      <c r="H1044" s="167">
        <f t="shared" si="61"/>
        <v>656.67</v>
      </c>
      <c r="I1044" s="167">
        <f t="shared" si="61"/>
        <v>575.58000000000004</v>
      </c>
    </row>
    <row r="1045" spans="1:9" hidden="1" x14ac:dyDescent="0.15">
      <c r="A1045" s="25">
        <v>72</v>
      </c>
      <c r="B1045" s="28"/>
      <c r="C1045" s="167">
        <f t="shared" si="61"/>
        <v>1578.075</v>
      </c>
      <c r="D1045" s="167">
        <f t="shared" si="61"/>
        <v>1372.2583333333334</v>
      </c>
      <c r="E1045" s="167">
        <f t="shared" si="61"/>
        <v>1251.4183333333333</v>
      </c>
      <c r="F1045" s="167">
        <f t="shared" si="61"/>
        <v>1169.0916666666667</v>
      </c>
      <c r="G1045" s="167">
        <f t="shared" si="61"/>
        <v>798.18</v>
      </c>
      <c r="H1045" s="167">
        <f t="shared" si="61"/>
        <v>708.78666666666663</v>
      </c>
      <c r="I1045" s="167">
        <f t="shared" si="61"/>
        <v>621.3366666666667</v>
      </c>
    </row>
    <row r="1046" spans="1:9" hidden="1" x14ac:dyDescent="0.15">
      <c r="A1046" s="25">
        <v>73</v>
      </c>
      <c r="B1046" s="28"/>
      <c r="C1046" s="167">
        <f t="shared" si="61"/>
        <v>1752.8866666666668</v>
      </c>
      <c r="D1046" s="167">
        <f t="shared" si="61"/>
        <v>1524.1033333333332</v>
      </c>
      <c r="E1046" s="167">
        <f t="shared" si="61"/>
        <v>1389.4833333333333</v>
      </c>
      <c r="F1046" s="167">
        <f t="shared" si="61"/>
        <v>1297.8816666666667</v>
      </c>
      <c r="G1046" s="167">
        <f t="shared" si="61"/>
        <v>885.80666666666662</v>
      </c>
      <c r="H1046" s="167">
        <f t="shared" si="61"/>
        <v>764.87833333333333</v>
      </c>
      <c r="I1046" s="167">
        <f t="shared" si="61"/>
        <v>670.18499999999995</v>
      </c>
    </row>
    <row r="1047" spans="1:9" hidden="1" x14ac:dyDescent="0.15">
      <c r="A1047" s="25">
        <v>74</v>
      </c>
      <c r="B1047" s="28"/>
      <c r="C1047" s="167">
        <f t="shared" si="61"/>
        <v>1954.1983333333333</v>
      </c>
      <c r="D1047" s="167">
        <f t="shared" si="61"/>
        <v>1699.0916666666667</v>
      </c>
      <c r="E1047" s="167">
        <f t="shared" si="61"/>
        <v>1549.19</v>
      </c>
      <c r="F1047" s="167">
        <f t="shared" si="61"/>
        <v>1447.165</v>
      </c>
      <c r="G1047" s="167">
        <f t="shared" si="61"/>
        <v>987.83166666666671</v>
      </c>
      <c r="H1047" s="167">
        <f t="shared" si="61"/>
        <v>859.04166666666663</v>
      </c>
      <c r="I1047" s="167">
        <f t="shared" si="61"/>
        <v>722.30166666666662</v>
      </c>
    </row>
    <row r="1048" spans="1:9" hidden="1" x14ac:dyDescent="0.15">
      <c r="A1048" s="25">
        <v>75</v>
      </c>
      <c r="B1048" s="28"/>
      <c r="C1048" s="167">
        <f t="shared" si="61"/>
        <v>2184.9250000000002</v>
      </c>
      <c r="D1048" s="167">
        <f t="shared" si="61"/>
        <v>1900.05</v>
      </c>
      <c r="E1048" s="167">
        <f t="shared" si="61"/>
        <v>1725.3266666666666</v>
      </c>
      <c r="F1048" s="167">
        <f t="shared" si="61"/>
        <v>1628.3366666666666</v>
      </c>
      <c r="G1048" s="167">
        <f t="shared" si="61"/>
        <v>1108.4949999999999</v>
      </c>
      <c r="H1048" s="167">
        <f t="shared" si="61"/>
        <v>925.73333333333335</v>
      </c>
      <c r="I1048" s="167">
        <f t="shared" si="61"/>
        <v>777.59833333333336</v>
      </c>
    </row>
    <row r="1049" spans="1:9" hidden="1" x14ac:dyDescent="0.15">
      <c r="A1049" s="25">
        <v>76</v>
      </c>
      <c r="B1049" s="28"/>
      <c r="C1049" s="167">
        <f t="shared" si="61"/>
        <v>2450.3666666666668</v>
      </c>
      <c r="D1049" s="167">
        <f t="shared" si="61"/>
        <v>2130.6</v>
      </c>
      <c r="E1049" s="167">
        <f t="shared" si="61"/>
        <v>1941.125</v>
      </c>
      <c r="F1049" s="167">
        <f t="shared" si="61"/>
        <v>1825.7616666666668</v>
      </c>
      <c r="G1049" s="167">
        <f t="shared" si="61"/>
        <v>1242.8499999999999</v>
      </c>
      <c r="H1049" s="167">
        <f t="shared" si="61"/>
        <v>996.8416666666667</v>
      </c>
      <c r="I1049" s="167">
        <f t="shared" si="61"/>
        <v>835.89833333333331</v>
      </c>
    </row>
    <row r="1050" spans="1:9" hidden="1" x14ac:dyDescent="0.15">
      <c r="A1050" s="25">
        <v>77</v>
      </c>
      <c r="B1050" s="28"/>
      <c r="C1050" s="167">
        <f t="shared" si="61"/>
        <v>2751.76</v>
      </c>
      <c r="D1050" s="167">
        <f t="shared" si="61"/>
        <v>2392.9499999999998</v>
      </c>
      <c r="E1050" s="167">
        <f t="shared" si="61"/>
        <v>2181.7449999999999</v>
      </c>
      <c r="F1050" s="167">
        <f t="shared" si="61"/>
        <v>2050.4816666666666</v>
      </c>
      <c r="G1050" s="167">
        <f t="shared" si="61"/>
        <v>1396.1966666666667</v>
      </c>
      <c r="H1050" s="167">
        <f t="shared" si="61"/>
        <v>1114.5899999999999</v>
      </c>
      <c r="I1050" s="167">
        <f t="shared" si="61"/>
        <v>896.84833333333336</v>
      </c>
    </row>
    <row r="1051" spans="1:9" hidden="1" x14ac:dyDescent="0.15">
      <c r="A1051" s="25">
        <v>78</v>
      </c>
      <c r="B1051" s="28"/>
      <c r="C1051" s="167">
        <f t="shared" si="61"/>
        <v>3092.02</v>
      </c>
      <c r="D1051" s="167">
        <f t="shared" si="61"/>
        <v>2688.69</v>
      </c>
      <c r="E1051" s="167">
        <f t="shared" si="61"/>
        <v>2451.4266666666667</v>
      </c>
      <c r="F1051" s="167">
        <f t="shared" si="61"/>
        <v>2303.7333333333331</v>
      </c>
      <c r="G1051" s="167">
        <f t="shared" si="61"/>
        <v>1568.6233333333332</v>
      </c>
      <c r="H1051" s="167">
        <f t="shared" si="61"/>
        <v>1196.8283333333334</v>
      </c>
      <c r="I1051" s="167">
        <f t="shared" si="61"/>
        <v>960.09500000000003</v>
      </c>
    </row>
    <row r="1052" spans="1:9" hidden="1" x14ac:dyDescent="0.15">
      <c r="A1052" s="25">
        <v>79</v>
      </c>
      <c r="B1052" s="28"/>
      <c r="C1052" s="167">
        <f t="shared" si="61"/>
        <v>3474.0616666666665</v>
      </c>
      <c r="D1052" s="167">
        <f t="shared" si="61"/>
        <v>3020.7350000000001</v>
      </c>
      <c r="E1052" s="167">
        <f t="shared" si="61"/>
        <v>2754.41</v>
      </c>
      <c r="F1052" s="167">
        <f t="shared" si="61"/>
        <v>2588.7849999999999</v>
      </c>
      <c r="G1052" s="167">
        <f t="shared" si="61"/>
        <v>1762.6033333333332</v>
      </c>
      <c r="H1052" s="167">
        <f t="shared" si="61"/>
        <v>1282.335</v>
      </c>
      <c r="I1052" s="167">
        <f t="shared" si="61"/>
        <v>1024.9316666666666</v>
      </c>
    </row>
    <row r="1053" spans="1:9" hidden="1" x14ac:dyDescent="0.15">
      <c r="A1053" s="25">
        <v>80</v>
      </c>
      <c r="B1053" s="28" t="s">
        <v>3</v>
      </c>
      <c r="C1053" s="167">
        <f t="shared" si="61"/>
        <v>3931.1866666666665</v>
      </c>
      <c r="D1053" s="167">
        <f t="shared" si="61"/>
        <v>3418.6766666666667</v>
      </c>
      <c r="E1053" s="167">
        <f t="shared" si="61"/>
        <v>3116.665</v>
      </c>
      <c r="F1053" s="167">
        <f t="shared" si="61"/>
        <v>2929.31</v>
      </c>
      <c r="G1053" s="167">
        <f t="shared" si="61"/>
        <v>1994.39</v>
      </c>
      <c r="H1053" s="167">
        <f t="shared" si="61"/>
        <v>1423.1383333333333</v>
      </c>
      <c r="I1053" s="167">
        <f t="shared" si="61"/>
        <v>1090.1216666666667</v>
      </c>
    </row>
    <row r="1054" spans="1:9" hidden="1" x14ac:dyDescent="0.15">
      <c r="A1054" s="25">
        <v>1</v>
      </c>
      <c r="B1054" s="28" t="s">
        <v>4</v>
      </c>
      <c r="C1054" s="167">
        <f t="shared" si="61"/>
        <v>149.72499999999999</v>
      </c>
      <c r="D1054" s="167">
        <f t="shared" si="61"/>
        <v>130.46833333333333</v>
      </c>
      <c r="E1054" s="167">
        <f t="shared" si="61"/>
        <v>112.625</v>
      </c>
      <c r="F1054" s="167">
        <f t="shared" si="61"/>
        <v>77.998333333333335</v>
      </c>
      <c r="G1054" s="167">
        <f t="shared" si="61"/>
        <v>43.106666666666669</v>
      </c>
      <c r="H1054" s="167">
        <f t="shared" si="61"/>
        <v>25.704999999999998</v>
      </c>
      <c r="I1054" s="167">
        <f t="shared" si="61"/>
        <v>15.105</v>
      </c>
    </row>
    <row r="1055" spans="1:9" hidden="1" x14ac:dyDescent="0.15">
      <c r="A1055" s="25">
        <v>2</v>
      </c>
      <c r="B1055" s="28" t="s">
        <v>1</v>
      </c>
      <c r="C1055" s="167">
        <f t="shared" si="61"/>
        <v>177.02</v>
      </c>
      <c r="D1055" s="167">
        <f t="shared" si="61"/>
        <v>154.14166666666668</v>
      </c>
      <c r="E1055" s="167">
        <f t="shared" si="61"/>
        <v>133.11833333333334</v>
      </c>
      <c r="F1055" s="167">
        <f t="shared" si="61"/>
        <v>92.22</v>
      </c>
      <c r="G1055" s="167">
        <f t="shared" si="61"/>
        <v>50.88</v>
      </c>
      <c r="H1055" s="167">
        <f t="shared" si="61"/>
        <v>30.475000000000001</v>
      </c>
      <c r="I1055" s="167">
        <f t="shared" si="61"/>
        <v>17.843333333333334</v>
      </c>
    </row>
    <row r="1056" spans="1:9" ht="14" hidden="1" thickBot="1" x14ac:dyDescent="0.2">
      <c r="A1056" s="29">
        <v>3</v>
      </c>
      <c r="B1056" s="30" t="s">
        <v>5</v>
      </c>
      <c r="C1056" s="167">
        <f t="shared" ref="C1056:I1056" si="62">C985*$M$2</f>
        <v>245.125</v>
      </c>
      <c r="D1056" s="167">
        <f t="shared" si="62"/>
        <v>213.50166666666667</v>
      </c>
      <c r="E1056" s="167">
        <f t="shared" si="62"/>
        <v>184.35166666666666</v>
      </c>
      <c r="F1056" s="167">
        <f t="shared" si="62"/>
        <v>127.64166666666667</v>
      </c>
      <c r="G1056" s="167">
        <f t="shared" si="62"/>
        <v>70.489999999999995</v>
      </c>
      <c r="H1056" s="167">
        <f t="shared" si="62"/>
        <v>42.223333333333336</v>
      </c>
      <c r="I1056" s="167">
        <f t="shared" si="62"/>
        <v>24.733333333333334</v>
      </c>
    </row>
    <row r="1057" spans="1:9" ht="14" hidden="1" thickBot="1" x14ac:dyDescent="0.2"/>
    <row r="1058" spans="1:9" ht="18" hidden="1" x14ac:dyDescent="0.2">
      <c r="A1058" s="443" t="s">
        <v>187</v>
      </c>
      <c r="B1058" s="444"/>
      <c r="C1058" s="444"/>
      <c r="D1058" s="444"/>
      <c r="E1058" s="444"/>
      <c r="F1058" s="444"/>
      <c r="G1058" s="445"/>
    </row>
    <row r="1059" spans="1:9" ht="18" hidden="1" x14ac:dyDescent="0.2">
      <c r="A1059" s="437" t="s">
        <v>188</v>
      </c>
      <c r="B1059" s="438"/>
      <c r="C1059" s="438"/>
      <c r="D1059" s="438"/>
      <c r="E1059" s="438"/>
      <c r="F1059" s="438"/>
      <c r="G1059" s="439"/>
    </row>
    <row r="1060" spans="1:9" hidden="1" x14ac:dyDescent="0.15">
      <c r="A1060" s="440" t="s">
        <v>0</v>
      </c>
      <c r="B1060" s="441"/>
      <c r="C1060" s="441"/>
      <c r="D1060" s="441"/>
      <c r="E1060" s="441"/>
      <c r="F1060" s="441"/>
      <c r="G1060" s="442"/>
    </row>
    <row r="1061" spans="1:9" hidden="1" x14ac:dyDescent="0.15">
      <c r="A1061" s="25" t="s">
        <v>2</v>
      </c>
      <c r="B1061" s="26" t="s">
        <v>2</v>
      </c>
      <c r="C1061" s="247" t="s">
        <v>47</v>
      </c>
      <c r="D1061" s="247" t="s">
        <v>48</v>
      </c>
      <c r="E1061" s="247" t="s">
        <v>49</v>
      </c>
      <c r="F1061" s="247" t="s">
        <v>50</v>
      </c>
      <c r="G1061" s="248" t="s">
        <v>51</v>
      </c>
    </row>
    <row r="1062" spans="1:9" hidden="1" x14ac:dyDescent="0.15">
      <c r="A1062" s="25">
        <v>18</v>
      </c>
      <c r="B1062" s="28"/>
      <c r="C1062" s="167">
        <f>C920*$M$4</f>
        <v>671.41249999999991</v>
      </c>
      <c r="D1062" s="167">
        <f t="shared" ref="D1062:I1062" si="63">D920*$M$4</f>
        <v>584.67750000000001</v>
      </c>
      <c r="E1062" s="167">
        <f t="shared" si="63"/>
        <v>501.33874999999995</v>
      </c>
      <c r="F1062" s="167">
        <f t="shared" si="63"/>
        <v>349.55249999999995</v>
      </c>
      <c r="G1062" s="167">
        <f t="shared" si="63"/>
        <v>192.80249999999998</v>
      </c>
      <c r="H1062" s="167">
        <f t="shared" si="63"/>
        <v>115.4725</v>
      </c>
      <c r="I1062" s="167">
        <f t="shared" si="63"/>
        <v>67.663749999999993</v>
      </c>
    </row>
    <row r="1063" spans="1:9" hidden="1" x14ac:dyDescent="0.15">
      <c r="A1063" s="25">
        <v>19</v>
      </c>
      <c r="B1063" s="28"/>
      <c r="C1063" s="167">
        <f t="shared" ref="C1063:I1078" si="64">C921*$M$4</f>
        <v>682.64625000000001</v>
      </c>
      <c r="D1063" s="167">
        <f t="shared" si="64"/>
        <v>594.86624999999992</v>
      </c>
      <c r="E1063" s="167">
        <f t="shared" si="64"/>
        <v>501.33874999999995</v>
      </c>
      <c r="F1063" s="167">
        <f t="shared" si="64"/>
        <v>349.55249999999995</v>
      </c>
      <c r="G1063" s="167">
        <f t="shared" si="64"/>
        <v>194.36999999999998</v>
      </c>
      <c r="H1063" s="167">
        <f t="shared" si="64"/>
        <v>117.03999999999999</v>
      </c>
      <c r="I1063" s="167">
        <f t="shared" si="64"/>
        <v>68.97</v>
      </c>
    </row>
    <row r="1064" spans="1:9" hidden="1" x14ac:dyDescent="0.15">
      <c r="A1064" s="25">
        <v>20</v>
      </c>
      <c r="B1064" s="28"/>
      <c r="C1064" s="167">
        <f t="shared" si="64"/>
        <v>694.40249999999992</v>
      </c>
      <c r="D1064" s="167">
        <f t="shared" si="64"/>
        <v>604.27125000000001</v>
      </c>
      <c r="E1064" s="167">
        <f t="shared" si="64"/>
        <v>501.33874999999995</v>
      </c>
      <c r="F1064" s="167">
        <f t="shared" si="64"/>
        <v>350.59749999999997</v>
      </c>
      <c r="G1064" s="167">
        <f t="shared" si="64"/>
        <v>196.45999999999998</v>
      </c>
      <c r="H1064" s="167">
        <f t="shared" si="64"/>
        <v>118.86874999999999</v>
      </c>
      <c r="I1064" s="167">
        <f t="shared" si="64"/>
        <v>70.537499999999994</v>
      </c>
    </row>
    <row r="1065" spans="1:9" hidden="1" x14ac:dyDescent="0.15">
      <c r="A1065" s="25">
        <v>21</v>
      </c>
      <c r="B1065" s="28"/>
      <c r="C1065" s="167">
        <f t="shared" si="64"/>
        <v>707.46499999999992</v>
      </c>
      <c r="D1065" s="167">
        <f t="shared" si="64"/>
        <v>615.24374999999998</v>
      </c>
      <c r="E1065" s="167">
        <f t="shared" si="64"/>
        <v>501.33874999999995</v>
      </c>
      <c r="F1065" s="167">
        <f t="shared" si="64"/>
        <v>352.16499999999996</v>
      </c>
      <c r="G1065" s="167">
        <f t="shared" si="64"/>
        <v>198.54999999999998</v>
      </c>
      <c r="H1065" s="167">
        <f t="shared" si="64"/>
        <v>120.95874999999999</v>
      </c>
      <c r="I1065" s="167">
        <f t="shared" si="64"/>
        <v>72.10499999999999</v>
      </c>
    </row>
    <row r="1066" spans="1:9" hidden="1" x14ac:dyDescent="0.15">
      <c r="A1066" s="25">
        <v>22</v>
      </c>
      <c r="B1066" s="28"/>
      <c r="C1066" s="167">
        <f t="shared" si="64"/>
        <v>719.22124999999994</v>
      </c>
      <c r="D1066" s="167">
        <f t="shared" si="64"/>
        <v>625.17124999999999</v>
      </c>
      <c r="E1066" s="167">
        <f t="shared" si="64"/>
        <v>502.64499999999998</v>
      </c>
      <c r="F1066" s="167">
        <f t="shared" si="64"/>
        <v>354.77749999999997</v>
      </c>
      <c r="G1066" s="167">
        <f t="shared" si="64"/>
        <v>201.42374999999998</v>
      </c>
      <c r="H1066" s="167">
        <f t="shared" si="64"/>
        <v>123.30999999999999</v>
      </c>
      <c r="I1066" s="167">
        <f t="shared" si="64"/>
        <v>73.933749999999989</v>
      </c>
    </row>
    <row r="1067" spans="1:9" hidden="1" x14ac:dyDescent="0.15">
      <c r="A1067" s="25">
        <v>23</v>
      </c>
      <c r="B1067" s="28"/>
      <c r="C1067" s="167">
        <f t="shared" si="64"/>
        <v>730.97749999999996</v>
      </c>
      <c r="D1067" s="167">
        <f t="shared" si="64"/>
        <v>635.3599999999999</v>
      </c>
      <c r="E1067" s="167">
        <f t="shared" si="64"/>
        <v>505.25749999999999</v>
      </c>
      <c r="F1067" s="167">
        <f t="shared" si="64"/>
        <v>357.91249999999997</v>
      </c>
      <c r="G1067" s="167">
        <f t="shared" si="64"/>
        <v>204.55874999999997</v>
      </c>
      <c r="H1067" s="167">
        <f t="shared" si="64"/>
        <v>125.92249999999999</v>
      </c>
      <c r="I1067" s="167">
        <f t="shared" si="64"/>
        <v>76.023749999999993</v>
      </c>
    </row>
    <row r="1068" spans="1:9" hidden="1" x14ac:dyDescent="0.15">
      <c r="A1068" s="25">
        <v>24</v>
      </c>
      <c r="B1068" s="28"/>
      <c r="C1068" s="167">
        <f t="shared" si="64"/>
        <v>742.995</v>
      </c>
      <c r="D1068" s="167">
        <f t="shared" si="64"/>
        <v>645.80999999999995</v>
      </c>
      <c r="E1068" s="167">
        <f t="shared" si="64"/>
        <v>509.17624999999998</v>
      </c>
      <c r="F1068" s="167">
        <f t="shared" si="64"/>
        <v>362.35374999999999</v>
      </c>
      <c r="G1068" s="167">
        <f t="shared" si="64"/>
        <v>208.21624999999997</v>
      </c>
      <c r="H1068" s="167">
        <f t="shared" si="64"/>
        <v>129.0575</v>
      </c>
      <c r="I1068" s="167">
        <f t="shared" si="64"/>
        <v>78.63624999999999</v>
      </c>
    </row>
    <row r="1069" spans="1:9" hidden="1" x14ac:dyDescent="0.15">
      <c r="A1069" s="25">
        <v>25</v>
      </c>
      <c r="B1069" s="28"/>
      <c r="C1069" s="167">
        <f t="shared" si="64"/>
        <v>754.4899999999999</v>
      </c>
      <c r="D1069" s="167">
        <f t="shared" si="64"/>
        <v>656.78249999999991</v>
      </c>
      <c r="E1069" s="167">
        <f t="shared" si="64"/>
        <v>514.14</v>
      </c>
      <c r="F1069" s="167">
        <f t="shared" si="64"/>
        <v>367.05624999999998</v>
      </c>
      <c r="G1069" s="167">
        <f t="shared" si="64"/>
        <v>212.39624999999998</v>
      </c>
      <c r="H1069" s="167">
        <f t="shared" si="64"/>
        <v>132.1925</v>
      </c>
      <c r="I1069" s="167">
        <f t="shared" si="64"/>
        <v>80.987499999999997</v>
      </c>
    </row>
    <row r="1070" spans="1:9" hidden="1" x14ac:dyDescent="0.15">
      <c r="A1070" s="25">
        <v>26</v>
      </c>
      <c r="B1070" s="28"/>
      <c r="C1070" s="167">
        <f t="shared" si="64"/>
        <v>766.50749999999994</v>
      </c>
      <c r="D1070" s="167">
        <f t="shared" si="64"/>
        <v>666.70999999999992</v>
      </c>
      <c r="E1070" s="167">
        <f t="shared" si="64"/>
        <v>520.67124999999999</v>
      </c>
      <c r="F1070" s="167">
        <f t="shared" si="64"/>
        <v>373.32624999999996</v>
      </c>
      <c r="G1070" s="167">
        <f t="shared" si="64"/>
        <v>217.35999999999999</v>
      </c>
      <c r="H1070" s="167">
        <f t="shared" si="64"/>
        <v>135.85</v>
      </c>
      <c r="I1070" s="167">
        <f t="shared" si="64"/>
        <v>83.6</v>
      </c>
    </row>
    <row r="1071" spans="1:9" hidden="1" x14ac:dyDescent="0.15">
      <c r="A1071" s="25">
        <v>27</v>
      </c>
      <c r="B1071" s="28"/>
      <c r="C1071" s="167">
        <f t="shared" si="64"/>
        <v>778.26374999999996</v>
      </c>
      <c r="D1071" s="167">
        <f t="shared" si="64"/>
        <v>676.63749999999993</v>
      </c>
      <c r="E1071" s="167">
        <f t="shared" si="64"/>
        <v>528.50874999999996</v>
      </c>
      <c r="F1071" s="167">
        <f t="shared" si="64"/>
        <v>380.64124999999996</v>
      </c>
      <c r="G1071" s="167">
        <f t="shared" si="64"/>
        <v>222.58499999999998</v>
      </c>
      <c r="H1071" s="167">
        <f t="shared" si="64"/>
        <v>140.03</v>
      </c>
      <c r="I1071" s="167">
        <f t="shared" si="64"/>
        <v>86.996249999999989</v>
      </c>
    </row>
    <row r="1072" spans="1:9" hidden="1" x14ac:dyDescent="0.15">
      <c r="A1072" s="25">
        <v>28</v>
      </c>
      <c r="B1072" s="28"/>
      <c r="C1072" s="167">
        <f t="shared" si="64"/>
        <v>792.89374999999995</v>
      </c>
      <c r="D1072" s="167">
        <f t="shared" si="64"/>
        <v>688.39374999999995</v>
      </c>
      <c r="E1072" s="167">
        <f t="shared" si="64"/>
        <v>537.65249999999992</v>
      </c>
      <c r="F1072" s="167">
        <f t="shared" si="64"/>
        <v>388.73999999999995</v>
      </c>
      <c r="G1072" s="167">
        <f t="shared" si="64"/>
        <v>228.59374999999997</v>
      </c>
      <c r="H1072" s="167">
        <f t="shared" si="64"/>
        <v>144.73249999999999</v>
      </c>
      <c r="I1072" s="167">
        <f t="shared" si="64"/>
        <v>90.131249999999994</v>
      </c>
    </row>
    <row r="1073" spans="1:9" hidden="1" x14ac:dyDescent="0.15">
      <c r="A1073" s="25">
        <v>29</v>
      </c>
      <c r="B1073" s="28"/>
      <c r="C1073" s="167">
        <f t="shared" si="64"/>
        <v>806.7399999999999</v>
      </c>
      <c r="D1073" s="167">
        <f t="shared" si="64"/>
        <v>702.24</v>
      </c>
      <c r="E1073" s="167">
        <f t="shared" si="64"/>
        <v>548.36374999999998</v>
      </c>
      <c r="F1073" s="167">
        <f t="shared" si="64"/>
        <v>397.88374999999996</v>
      </c>
      <c r="G1073" s="167">
        <f t="shared" si="64"/>
        <v>235.64749999999998</v>
      </c>
      <c r="H1073" s="167">
        <f t="shared" si="64"/>
        <v>149.435</v>
      </c>
      <c r="I1073" s="167">
        <f t="shared" si="64"/>
        <v>93.788749999999993</v>
      </c>
    </row>
    <row r="1074" spans="1:9" hidden="1" x14ac:dyDescent="0.15">
      <c r="A1074" s="25">
        <v>30</v>
      </c>
      <c r="B1074" s="28"/>
      <c r="C1074" s="167">
        <f t="shared" si="64"/>
        <v>820.84749999999997</v>
      </c>
      <c r="D1074" s="167">
        <f t="shared" si="64"/>
        <v>714.25749999999994</v>
      </c>
      <c r="E1074" s="167">
        <f t="shared" si="64"/>
        <v>560.90374999999995</v>
      </c>
      <c r="F1074" s="167">
        <f t="shared" si="64"/>
        <v>408.07249999999999</v>
      </c>
      <c r="G1074" s="167">
        <f t="shared" si="64"/>
        <v>242.70124999999999</v>
      </c>
      <c r="H1074" s="167">
        <f t="shared" si="64"/>
        <v>155.18249999999998</v>
      </c>
      <c r="I1074" s="167">
        <f t="shared" si="64"/>
        <v>97.707499999999996</v>
      </c>
    </row>
    <row r="1075" spans="1:9" hidden="1" x14ac:dyDescent="0.15">
      <c r="A1075" s="25">
        <v>31</v>
      </c>
      <c r="B1075" s="28"/>
      <c r="C1075" s="167">
        <f t="shared" si="64"/>
        <v>834.43249999999989</v>
      </c>
      <c r="D1075" s="167">
        <f t="shared" si="64"/>
        <v>726.27499999999998</v>
      </c>
      <c r="E1075" s="167">
        <f t="shared" si="64"/>
        <v>574.48874999999998</v>
      </c>
      <c r="F1075" s="167">
        <f t="shared" si="64"/>
        <v>419.82874999999996</v>
      </c>
      <c r="G1075" s="167">
        <f t="shared" si="64"/>
        <v>250.79999999999998</v>
      </c>
      <c r="H1075" s="167">
        <f t="shared" si="64"/>
        <v>161.19125</v>
      </c>
      <c r="I1075" s="167">
        <f t="shared" si="64"/>
        <v>102.14874999999999</v>
      </c>
    </row>
    <row r="1076" spans="1:9" hidden="1" x14ac:dyDescent="0.15">
      <c r="A1076" s="25">
        <v>32</v>
      </c>
      <c r="B1076" s="28"/>
      <c r="C1076" s="167">
        <f t="shared" si="64"/>
        <v>849.06249999999989</v>
      </c>
      <c r="D1076" s="167">
        <f t="shared" si="64"/>
        <v>737.50874999999996</v>
      </c>
      <c r="E1076" s="167">
        <f t="shared" si="64"/>
        <v>589.90249999999992</v>
      </c>
      <c r="F1076" s="167">
        <f t="shared" si="64"/>
        <v>432.36874999999998</v>
      </c>
      <c r="G1076" s="167">
        <f t="shared" si="64"/>
        <v>259.94374999999997</v>
      </c>
      <c r="H1076" s="167">
        <f t="shared" si="64"/>
        <v>167.46124999999998</v>
      </c>
      <c r="I1076" s="167">
        <f t="shared" si="64"/>
        <v>107.1125</v>
      </c>
    </row>
    <row r="1077" spans="1:9" hidden="1" x14ac:dyDescent="0.15">
      <c r="A1077" s="25">
        <v>33</v>
      </c>
      <c r="B1077" s="28"/>
      <c r="C1077" s="167">
        <f t="shared" si="64"/>
        <v>872.0524999999999</v>
      </c>
      <c r="D1077" s="167">
        <f t="shared" si="64"/>
        <v>758.67</v>
      </c>
      <c r="E1077" s="167">
        <f t="shared" si="64"/>
        <v>607.14499999999998</v>
      </c>
      <c r="F1077" s="167">
        <f t="shared" si="64"/>
        <v>446.47624999999999</v>
      </c>
      <c r="G1077" s="167">
        <f t="shared" si="64"/>
        <v>269.60999999999996</v>
      </c>
      <c r="H1077" s="167">
        <f t="shared" si="64"/>
        <v>174.77624999999998</v>
      </c>
      <c r="I1077" s="167">
        <f t="shared" si="64"/>
        <v>112.07624999999999</v>
      </c>
    </row>
    <row r="1078" spans="1:9" hidden="1" x14ac:dyDescent="0.15">
      <c r="A1078" s="25">
        <v>34</v>
      </c>
      <c r="B1078" s="28"/>
      <c r="C1078" s="167">
        <f t="shared" si="64"/>
        <v>895.30374999999992</v>
      </c>
      <c r="D1078" s="167">
        <f t="shared" si="64"/>
        <v>778.26374999999996</v>
      </c>
      <c r="E1078" s="167">
        <f t="shared" si="64"/>
        <v>626.47749999999996</v>
      </c>
      <c r="F1078" s="167">
        <f t="shared" si="64"/>
        <v>462.15124999999995</v>
      </c>
      <c r="G1078" s="167">
        <f t="shared" si="64"/>
        <v>280.58249999999998</v>
      </c>
      <c r="H1078" s="167">
        <f t="shared" si="64"/>
        <v>182.61374999999998</v>
      </c>
      <c r="I1078" s="167">
        <f t="shared" si="64"/>
        <v>117.82374999999999</v>
      </c>
    </row>
    <row r="1079" spans="1:9" hidden="1" x14ac:dyDescent="0.15">
      <c r="A1079" s="25">
        <v>35</v>
      </c>
      <c r="B1079" s="28"/>
      <c r="C1079" s="167">
        <f t="shared" ref="C1079:I1094" si="65">C937*$M$4</f>
        <v>918.29374999999993</v>
      </c>
      <c r="D1079" s="167">
        <f t="shared" si="65"/>
        <v>798.6412499999999</v>
      </c>
      <c r="E1079" s="167">
        <f t="shared" si="65"/>
        <v>647.37749999999994</v>
      </c>
      <c r="F1079" s="167">
        <f t="shared" si="65"/>
        <v>479.13249999999999</v>
      </c>
      <c r="G1079" s="167">
        <f t="shared" si="65"/>
        <v>292.33875</v>
      </c>
      <c r="H1079" s="167">
        <f t="shared" si="65"/>
        <v>190.97375</v>
      </c>
      <c r="I1079" s="167">
        <f t="shared" si="65"/>
        <v>123.8325</v>
      </c>
    </row>
    <row r="1080" spans="1:9" hidden="1" x14ac:dyDescent="0.15">
      <c r="A1080" s="25">
        <v>36</v>
      </c>
      <c r="B1080" s="28"/>
      <c r="C1080" s="167">
        <f t="shared" si="65"/>
        <v>941.28374999999994</v>
      </c>
      <c r="D1080" s="167">
        <f t="shared" si="65"/>
        <v>818.75749999999994</v>
      </c>
      <c r="E1080" s="167">
        <f t="shared" si="65"/>
        <v>670.62874999999997</v>
      </c>
      <c r="F1080" s="167">
        <f t="shared" si="65"/>
        <v>497.68124999999998</v>
      </c>
      <c r="G1080" s="167">
        <f t="shared" si="65"/>
        <v>305.14</v>
      </c>
      <c r="H1080" s="167">
        <f t="shared" si="65"/>
        <v>200.11749999999998</v>
      </c>
      <c r="I1080" s="167">
        <f t="shared" si="65"/>
        <v>130.88624999999999</v>
      </c>
    </row>
    <row r="1081" spans="1:9" hidden="1" x14ac:dyDescent="0.15">
      <c r="A1081" s="25">
        <v>37</v>
      </c>
      <c r="B1081" s="28"/>
      <c r="C1081" s="167">
        <f t="shared" si="65"/>
        <v>965.05749999999989</v>
      </c>
      <c r="D1081" s="167">
        <f t="shared" si="65"/>
        <v>839.3962499999999</v>
      </c>
      <c r="E1081" s="167">
        <f t="shared" si="65"/>
        <v>695.70875000000001</v>
      </c>
      <c r="F1081" s="167">
        <f t="shared" si="65"/>
        <v>518.05874999999992</v>
      </c>
      <c r="G1081" s="167">
        <f t="shared" si="65"/>
        <v>319.2475</v>
      </c>
      <c r="H1081" s="167">
        <f t="shared" si="65"/>
        <v>210.30624999999998</v>
      </c>
      <c r="I1081" s="167">
        <f t="shared" si="65"/>
        <v>137.94</v>
      </c>
    </row>
    <row r="1082" spans="1:9" hidden="1" x14ac:dyDescent="0.15">
      <c r="A1082" s="25">
        <v>38</v>
      </c>
      <c r="B1082" s="28"/>
      <c r="C1082" s="167">
        <f t="shared" si="65"/>
        <v>988.83124999999995</v>
      </c>
      <c r="D1082" s="167">
        <f t="shared" si="65"/>
        <v>860.29624999999999</v>
      </c>
      <c r="E1082" s="167">
        <f t="shared" si="65"/>
        <v>723.40125</v>
      </c>
      <c r="F1082" s="167">
        <f t="shared" si="65"/>
        <v>540.26499999999999</v>
      </c>
      <c r="G1082" s="167">
        <f t="shared" si="65"/>
        <v>334.4</v>
      </c>
      <c r="H1082" s="167">
        <f t="shared" si="65"/>
        <v>221.27874999999997</v>
      </c>
      <c r="I1082" s="167">
        <f t="shared" si="65"/>
        <v>146.03874999999999</v>
      </c>
    </row>
    <row r="1083" spans="1:9" hidden="1" x14ac:dyDescent="0.15">
      <c r="A1083" s="25">
        <v>39</v>
      </c>
      <c r="B1083" s="28"/>
      <c r="C1083" s="167">
        <f t="shared" si="65"/>
        <v>1012.8662499999999</v>
      </c>
      <c r="D1083" s="167">
        <f t="shared" si="65"/>
        <v>880.15124999999989</v>
      </c>
      <c r="E1083" s="167">
        <f t="shared" si="65"/>
        <v>753.44499999999994</v>
      </c>
      <c r="F1083" s="167">
        <f t="shared" si="65"/>
        <v>564.29999999999995</v>
      </c>
      <c r="G1083" s="167">
        <f t="shared" si="65"/>
        <v>350.85874999999999</v>
      </c>
      <c r="H1083" s="167">
        <f t="shared" si="65"/>
        <v>233.29624999999999</v>
      </c>
      <c r="I1083" s="167">
        <f t="shared" si="65"/>
        <v>154.92124999999999</v>
      </c>
    </row>
    <row r="1084" spans="1:9" hidden="1" x14ac:dyDescent="0.15">
      <c r="A1084" s="25">
        <v>40</v>
      </c>
      <c r="B1084" s="28"/>
      <c r="C1084" s="167">
        <f t="shared" si="65"/>
        <v>1036.3787499999999</v>
      </c>
      <c r="D1084" s="167">
        <f t="shared" si="65"/>
        <v>900.79</v>
      </c>
      <c r="E1084" s="167">
        <f t="shared" si="65"/>
        <v>785.83999999999992</v>
      </c>
      <c r="F1084" s="167">
        <f t="shared" si="65"/>
        <v>590.42499999999995</v>
      </c>
      <c r="G1084" s="167">
        <f t="shared" si="65"/>
        <v>368.88499999999999</v>
      </c>
      <c r="H1084" s="167">
        <f t="shared" si="65"/>
        <v>246.0975</v>
      </c>
      <c r="I1084" s="167">
        <f t="shared" si="65"/>
        <v>164.065</v>
      </c>
    </row>
    <row r="1085" spans="1:9" hidden="1" x14ac:dyDescent="0.15">
      <c r="A1085" s="25">
        <v>41</v>
      </c>
      <c r="B1085" s="28"/>
      <c r="C1085" s="167">
        <f t="shared" si="65"/>
        <v>1059.3687499999999</v>
      </c>
      <c r="D1085" s="167">
        <f t="shared" si="65"/>
        <v>921.95124999999996</v>
      </c>
      <c r="E1085" s="167">
        <f t="shared" si="65"/>
        <v>821.36999999999989</v>
      </c>
      <c r="F1085" s="167">
        <f t="shared" si="65"/>
        <v>618.90125</v>
      </c>
      <c r="G1085" s="167">
        <f t="shared" si="65"/>
        <v>388.21749999999997</v>
      </c>
      <c r="H1085" s="167">
        <f t="shared" si="65"/>
        <v>259.94374999999997</v>
      </c>
      <c r="I1085" s="167">
        <f t="shared" si="65"/>
        <v>174.25375</v>
      </c>
    </row>
    <row r="1086" spans="1:9" hidden="1" x14ac:dyDescent="0.15">
      <c r="A1086" s="25">
        <v>42</v>
      </c>
      <c r="B1086" s="28"/>
      <c r="C1086" s="167">
        <f t="shared" si="65"/>
        <v>1084.1875</v>
      </c>
      <c r="D1086" s="167">
        <f t="shared" si="65"/>
        <v>941.80624999999998</v>
      </c>
      <c r="E1086" s="167">
        <f t="shared" si="65"/>
        <v>859.51249999999993</v>
      </c>
      <c r="F1086" s="167">
        <f t="shared" si="65"/>
        <v>649.99</v>
      </c>
      <c r="G1086" s="167">
        <f t="shared" si="65"/>
        <v>409.11749999999995</v>
      </c>
      <c r="H1086" s="167">
        <f t="shared" si="65"/>
        <v>275.35749999999996</v>
      </c>
      <c r="I1086" s="167">
        <f t="shared" si="65"/>
        <v>185.48749999999998</v>
      </c>
    </row>
    <row r="1087" spans="1:9" hidden="1" x14ac:dyDescent="0.15">
      <c r="A1087" s="25">
        <v>43</v>
      </c>
      <c r="B1087" s="28"/>
      <c r="C1087" s="167">
        <f t="shared" si="65"/>
        <v>1125.9875</v>
      </c>
      <c r="D1087" s="167">
        <f t="shared" si="65"/>
        <v>979.68749999999989</v>
      </c>
      <c r="E1087" s="167">
        <f t="shared" si="65"/>
        <v>893.99749999999995</v>
      </c>
      <c r="F1087" s="167">
        <f t="shared" si="65"/>
        <v>682.90749999999991</v>
      </c>
      <c r="G1087" s="167">
        <f t="shared" si="65"/>
        <v>431.84625</v>
      </c>
      <c r="H1087" s="167">
        <f t="shared" si="65"/>
        <v>291.81624999999997</v>
      </c>
      <c r="I1087" s="167">
        <f t="shared" si="65"/>
        <v>197.76624999999999</v>
      </c>
    </row>
    <row r="1088" spans="1:9" hidden="1" x14ac:dyDescent="0.15">
      <c r="A1088" s="25">
        <v>44</v>
      </c>
      <c r="B1088" s="28"/>
      <c r="C1088" s="167">
        <f t="shared" si="65"/>
        <v>1169.6162499999998</v>
      </c>
      <c r="D1088" s="167">
        <f t="shared" si="65"/>
        <v>1017.3074999999999</v>
      </c>
      <c r="E1088" s="167">
        <f t="shared" si="65"/>
        <v>927.95999999999992</v>
      </c>
      <c r="F1088" s="167">
        <f t="shared" si="65"/>
        <v>719.22124999999994</v>
      </c>
      <c r="G1088" s="167">
        <f t="shared" si="65"/>
        <v>456.66499999999996</v>
      </c>
      <c r="H1088" s="167">
        <f t="shared" si="65"/>
        <v>309.58124999999995</v>
      </c>
      <c r="I1088" s="167">
        <f t="shared" si="65"/>
        <v>210.82874999999999</v>
      </c>
    </row>
    <row r="1089" spans="1:9" hidden="1" x14ac:dyDescent="0.15">
      <c r="A1089" s="25">
        <v>45</v>
      </c>
      <c r="B1089" s="28"/>
      <c r="C1089" s="167">
        <f t="shared" si="65"/>
        <v>1212.7224999999999</v>
      </c>
      <c r="D1089" s="167">
        <f t="shared" si="65"/>
        <v>1054.14375</v>
      </c>
      <c r="E1089" s="167">
        <f t="shared" si="65"/>
        <v>961.13874999999996</v>
      </c>
      <c r="F1089" s="167">
        <f t="shared" si="65"/>
        <v>758.14749999999992</v>
      </c>
      <c r="G1089" s="167">
        <f t="shared" si="65"/>
        <v>483.31249999999994</v>
      </c>
      <c r="H1089" s="167">
        <f t="shared" si="65"/>
        <v>328.91374999999999</v>
      </c>
      <c r="I1089" s="167">
        <f t="shared" si="65"/>
        <v>225.19749999999999</v>
      </c>
    </row>
    <row r="1090" spans="1:9" hidden="1" x14ac:dyDescent="0.15">
      <c r="A1090" s="25">
        <v>46</v>
      </c>
      <c r="B1090" s="28"/>
      <c r="C1090" s="167">
        <f t="shared" si="65"/>
        <v>1255.3062499999999</v>
      </c>
      <c r="D1090" s="167">
        <f t="shared" si="65"/>
        <v>1091.7637499999998</v>
      </c>
      <c r="E1090" s="167">
        <f t="shared" si="65"/>
        <v>996.1462499999999</v>
      </c>
      <c r="F1090" s="167">
        <f t="shared" si="65"/>
        <v>799.94749999999999</v>
      </c>
      <c r="G1090" s="167">
        <f t="shared" si="65"/>
        <v>512.04999999999995</v>
      </c>
      <c r="H1090" s="167">
        <f t="shared" si="65"/>
        <v>349.81374999999997</v>
      </c>
      <c r="I1090" s="167">
        <f t="shared" si="65"/>
        <v>240.87249999999997</v>
      </c>
    </row>
    <row r="1091" spans="1:9" hidden="1" x14ac:dyDescent="0.15">
      <c r="A1091" s="25">
        <v>47</v>
      </c>
      <c r="B1091" s="28"/>
      <c r="C1091" s="167">
        <f t="shared" si="65"/>
        <v>1299.19625</v>
      </c>
      <c r="D1091" s="167">
        <f t="shared" si="65"/>
        <v>1129.38375</v>
      </c>
      <c r="E1091" s="167">
        <f t="shared" si="65"/>
        <v>1029.8474999999999</v>
      </c>
      <c r="F1091" s="167">
        <f t="shared" si="65"/>
        <v>845.14374999999995</v>
      </c>
      <c r="G1091" s="167">
        <f t="shared" si="65"/>
        <v>543.4</v>
      </c>
      <c r="H1091" s="167">
        <f t="shared" si="65"/>
        <v>372.54249999999996</v>
      </c>
      <c r="I1091" s="167">
        <f t="shared" si="65"/>
        <v>257.59249999999997</v>
      </c>
    </row>
    <row r="1092" spans="1:9" hidden="1" x14ac:dyDescent="0.15">
      <c r="A1092" s="25">
        <v>48</v>
      </c>
      <c r="B1092" s="28"/>
      <c r="C1092" s="167">
        <f t="shared" si="65"/>
        <v>1345.17625</v>
      </c>
      <c r="D1092" s="167">
        <f t="shared" si="65"/>
        <v>1169.09375</v>
      </c>
      <c r="E1092" s="167">
        <f t="shared" si="65"/>
        <v>1065.6387499999998</v>
      </c>
      <c r="F1092" s="167">
        <f t="shared" si="65"/>
        <v>893.99749999999995</v>
      </c>
      <c r="G1092" s="167">
        <f t="shared" si="65"/>
        <v>577.36249999999995</v>
      </c>
      <c r="H1092" s="167">
        <f t="shared" si="65"/>
        <v>397.36124999999998</v>
      </c>
      <c r="I1092" s="167">
        <f t="shared" si="65"/>
        <v>275.88</v>
      </c>
    </row>
    <row r="1093" spans="1:9" hidden="1" x14ac:dyDescent="0.15">
      <c r="A1093" s="25">
        <v>49</v>
      </c>
      <c r="B1093" s="28"/>
      <c r="C1093" s="167">
        <f t="shared" si="65"/>
        <v>1390.3724999999999</v>
      </c>
      <c r="D1093" s="167">
        <f t="shared" si="65"/>
        <v>1209.0649999999998</v>
      </c>
      <c r="E1093" s="167">
        <f t="shared" si="65"/>
        <v>1102.4749999999999</v>
      </c>
      <c r="F1093" s="167">
        <f t="shared" si="65"/>
        <v>946.77</v>
      </c>
      <c r="G1093" s="167">
        <f t="shared" si="65"/>
        <v>613.9375</v>
      </c>
      <c r="H1093" s="167">
        <f t="shared" si="65"/>
        <v>424.00874999999996</v>
      </c>
      <c r="I1093" s="167">
        <f t="shared" si="65"/>
        <v>295.99624999999997</v>
      </c>
    </row>
    <row r="1094" spans="1:9" hidden="1" x14ac:dyDescent="0.15">
      <c r="A1094" s="25">
        <v>50</v>
      </c>
      <c r="B1094" s="28"/>
      <c r="C1094" s="167">
        <f t="shared" si="65"/>
        <v>1435.5687499999999</v>
      </c>
      <c r="D1094" s="167">
        <f t="shared" si="65"/>
        <v>1248.7749999999999</v>
      </c>
      <c r="E1094" s="167">
        <f t="shared" si="65"/>
        <v>1138.2662499999999</v>
      </c>
      <c r="F1094" s="167">
        <f t="shared" si="65"/>
        <v>991.18249999999989</v>
      </c>
      <c r="G1094" s="167">
        <f t="shared" si="65"/>
        <v>656.26</v>
      </c>
      <c r="H1094" s="167">
        <f t="shared" si="65"/>
        <v>432.10749999999996</v>
      </c>
      <c r="I1094" s="167">
        <f t="shared" si="65"/>
        <v>319.2475</v>
      </c>
    </row>
    <row r="1095" spans="1:9" hidden="1" x14ac:dyDescent="0.15">
      <c r="A1095" s="25">
        <v>51</v>
      </c>
      <c r="B1095" s="28"/>
      <c r="C1095" s="167">
        <f t="shared" ref="C1095:I1110" si="66">C953*$M$4</f>
        <v>1480.7649999999999</v>
      </c>
      <c r="D1095" s="167">
        <f t="shared" si="66"/>
        <v>1287.9624999999999</v>
      </c>
      <c r="E1095" s="167">
        <f t="shared" si="66"/>
        <v>1174.3187499999999</v>
      </c>
      <c r="F1095" s="167">
        <f t="shared" si="66"/>
        <v>1024.88375</v>
      </c>
      <c r="G1095" s="167">
        <f t="shared" si="66"/>
        <v>707.98749999999995</v>
      </c>
      <c r="H1095" s="167">
        <f t="shared" si="66"/>
        <v>468.42124999999999</v>
      </c>
      <c r="I1095" s="167">
        <f t="shared" si="66"/>
        <v>347.72375</v>
      </c>
    </row>
    <row r="1096" spans="1:9" hidden="1" x14ac:dyDescent="0.15">
      <c r="A1096" s="25">
        <v>52</v>
      </c>
      <c r="B1096" s="28"/>
      <c r="C1096" s="167">
        <f t="shared" si="66"/>
        <v>1526.4837499999999</v>
      </c>
      <c r="D1096" s="167">
        <f t="shared" si="66"/>
        <v>1327.6724999999999</v>
      </c>
      <c r="E1096" s="167">
        <f t="shared" si="66"/>
        <v>1210.6324999999999</v>
      </c>
      <c r="F1096" s="167">
        <f t="shared" si="66"/>
        <v>1058.585</v>
      </c>
      <c r="G1096" s="167">
        <f t="shared" si="66"/>
        <v>742.21124999999995</v>
      </c>
      <c r="H1096" s="167">
        <f t="shared" si="66"/>
        <v>507.08624999999995</v>
      </c>
      <c r="I1096" s="167">
        <f t="shared" si="66"/>
        <v>378.28999999999996</v>
      </c>
    </row>
    <row r="1097" spans="1:9" hidden="1" x14ac:dyDescent="0.15">
      <c r="A1097" s="25">
        <v>53</v>
      </c>
      <c r="B1097" s="28"/>
      <c r="C1097" s="167">
        <f t="shared" si="66"/>
        <v>1580.30125</v>
      </c>
      <c r="D1097" s="167">
        <f t="shared" si="66"/>
        <v>1374.175</v>
      </c>
      <c r="E1097" s="167">
        <f t="shared" si="66"/>
        <v>1253.73875</v>
      </c>
      <c r="F1097" s="167">
        <f t="shared" si="66"/>
        <v>1099.8625</v>
      </c>
      <c r="G1097" s="167">
        <f t="shared" si="66"/>
        <v>769.11999999999989</v>
      </c>
      <c r="H1097" s="167">
        <f t="shared" si="66"/>
        <v>528.50874999999996</v>
      </c>
      <c r="I1097" s="167">
        <f t="shared" si="66"/>
        <v>411.46875</v>
      </c>
    </row>
    <row r="1098" spans="1:9" hidden="1" x14ac:dyDescent="0.15">
      <c r="A1098" s="25">
        <v>54</v>
      </c>
      <c r="B1098" s="28"/>
      <c r="C1098" s="167">
        <f t="shared" si="66"/>
        <v>1634.6412499999999</v>
      </c>
      <c r="D1098" s="167">
        <f t="shared" si="66"/>
        <v>1421.1999999999998</v>
      </c>
      <c r="E1098" s="167">
        <f t="shared" si="66"/>
        <v>1296.3225</v>
      </c>
      <c r="F1098" s="167">
        <f t="shared" si="66"/>
        <v>1140.3562499999998</v>
      </c>
      <c r="G1098" s="167">
        <f t="shared" si="66"/>
        <v>796.29</v>
      </c>
      <c r="H1098" s="167">
        <f t="shared" si="66"/>
        <v>571.35374999999999</v>
      </c>
      <c r="I1098" s="167">
        <f t="shared" si="66"/>
        <v>446.99874999999997</v>
      </c>
    </row>
    <row r="1099" spans="1:9" hidden="1" x14ac:dyDescent="0.15">
      <c r="A1099" s="25">
        <v>55</v>
      </c>
      <c r="B1099" s="28"/>
      <c r="C1099" s="167">
        <f t="shared" si="66"/>
        <v>1689.5037499999999</v>
      </c>
      <c r="D1099" s="167">
        <f t="shared" si="66"/>
        <v>1469.00875</v>
      </c>
      <c r="E1099" s="167">
        <f t="shared" si="66"/>
        <v>1338.645</v>
      </c>
      <c r="F1099" s="167">
        <f t="shared" si="66"/>
        <v>1181.3724999999999</v>
      </c>
      <c r="G1099" s="167">
        <f t="shared" si="66"/>
        <v>825.28874999999994</v>
      </c>
      <c r="H1099" s="167">
        <f t="shared" si="66"/>
        <v>617.59499999999991</v>
      </c>
      <c r="I1099" s="167">
        <f t="shared" si="66"/>
        <v>485.14124999999996</v>
      </c>
    </row>
    <row r="1100" spans="1:9" hidden="1" x14ac:dyDescent="0.15">
      <c r="A1100" s="25">
        <v>56</v>
      </c>
      <c r="B1100" s="28"/>
      <c r="C1100" s="167">
        <f t="shared" si="66"/>
        <v>1743.32125</v>
      </c>
      <c r="D1100" s="167">
        <f t="shared" si="66"/>
        <v>1515.7724999999998</v>
      </c>
      <c r="E1100" s="167">
        <f t="shared" si="66"/>
        <v>1381.22875</v>
      </c>
      <c r="F1100" s="167">
        <f t="shared" si="66"/>
        <v>1222.1274999999998</v>
      </c>
      <c r="G1100" s="167">
        <f t="shared" si="66"/>
        <v>852.71999999999991</v>
      </c>
      <c r="H1100" s="167">
        <f t="shared" si="66"/>
        <v>641.8912499999999</v>
      </c>
      <c r="I1100" s="167">
        <f t="shared" si="66"/>
        <v>525.89625000000001</v>
      </c>
    </row>
    <row r="1101" spans="1:9" hidden="1" x14ac:dyDescent="0.15">
      <c r="A1101" s="25">
        <v>57</v>
      </c>
      <c r="B1101" s="28"/>
      <c r="C1101" s="167">
        <f t="shared" si="66"/>
        <v>1796.0937499999998</v>
      </c>
      <c r="D1101" s="167">
        <f t="shared" si="66"/>
        <v>1562.7974999999999</v>
      </c>
      <c r="E1101" s="167">
        <f t="shared" si="66"/>
        <v>1424.5962499999998</v>
      </c>
      <c r="F1101" s="167">
        <f t="shared" si="66"/>
        <v>1263.14375</v>
      </c>
      <c r="G1101" s="167">
        <f t="shared" si="66"/>
        <v>879.36749999999995</v>
      </c>
      <c r="H1101" s="167">
        <f t="shared" si="66"/>
        <v>693.35749999999996</v>
      </c>
      <c r="I1101" s="167">
        <f t="shared" si="66"/>
        <v>570.04750000000001</v>
      </c>
    </row>
    <row r="1102" spans="1:9" hidden="1" x14ac:dyDescent="0.15">
      <c r="A1102" s="25">
        <v>58</v>
      </c>
      <c r="B1102" s="28"/>
      <c r="C1102" s="167">
        <f t="shared" si="66"/>
        <v>1858.5324999999998</v>
      </c>
      <c r="D1102" s="167">
        <f t="shared" si="66"/>
        <v>1615.83125</v>
      </c>
      <c r="E1102" s="167">
        <f t="shared" si="66"/>
        <v>1469.27</v>
      </c>
      <c r="F1102" s="167">
        <f t="shared" si="66"/>
        <v>1317.2224999999999</v>
      </c>
      <c r="G1102" s="167">
        <f t="shared" si="66"/>
        <v>914.6362499999999</v>
      </c>
      <c r="H1102" s="167">
        <f t="shared" si="66"/>
        <v>748.48124999999993</v>
      </c>
      <c r="I1102" s="167">
        <f t="shared" si="66"/>
        <v>617.59499999999991</v>
      </c>
    </row>
    <row r="1103" spans="1:9" hidden="1" x14ac:dyDescent="0.15">
      <c r="A1103" s="25">
        <v>59</v>
      </c>
      <c r="B1103" s="28"/>
      <c r="C1103" s="167">
        <f t="shared" si="66"/>
        <v>1920.9712499999998</v>
      </c>
      <c r="D1103" s="167">
        <f t="shared" si="66"/>
        <v>1670.4324999999999</v>
      </c>
      <c r="E1103" s="167">
        <f t="shared" si="66"/>
        <v>1513.6824999999999</v>
      </c>
      <c r="F1103" s="167">
        <f t="shared" si="66"/>
        <v>1370.2562499999999</v>
      </c>
      <c r="G1103" s="167">
        <f t="shared" si="66"/>
        <v>949.12124999999992</v>
      </c>
      <c r="H1103" s="167">
        <f t="shared" si="66"/>
        <v>775.91249999999991</v>
      </c>
      <c r="I1103" s="167">
        <f t="shared" si="66"/>
        <v>668.53874999999994</v>
      </c>
    </row>
    <row r="1104" spans="1:9" hidden="1" x14ac:dyDescent="0.15">
      <c r="A1104" s="25">
        <v>60</v>
      </c>
      <c r="B1104" s="28"/>
      <c r="C1104" s="167">
        <f t="shared" si="66"/>
        <v>1982.6262499999998</v>
      </c>
      <c r="D1104" s="167">
        <f t="shared" si="66"/>
        <v>1723.7275</v>
      </c>
      <c r="E1104" s="167">
        <f t="shared" si="66"/>
        <v>1558.8787499999999</v>
      </c>
      <c r="F1104" s="167">
        <f t="shared" si="66"/>
        <v>1423.8125</v>
      </c>
      <c r="G1104" s="167">
        <f t="shared" si="66"/>
        <v>983.86749999999995</v>
      </c>
      <c r="H1104" s="167">
        <f t="shared" si="66"/>
        <v>837.8287499999999</v>
      </c>
      <c r="I1104" s="167">
        <f t="shared" si="66"/>
        <v>723.66249999999991</v>
      </c>
    </row>
    <row r="1105" spans="1:9" hidden="1" x14ac:dyDescent="0.15">
      <c r="A1105" s="25">
        <v>61</v>
      </c>
      <c r="B1105" s="28"/>
      <c r="C1105" s="167">
        <f t="shared" si="66"/>
        <v>2059.1724999999997</v>
      </c>
      <c r="D1105" s="167">
        <f t="shared" si="66"/>
        <v>1790.0849999999998</v>
      </c>
      <c r="E1105" s="167">
        <f t="shared" si="66"/>
        <v>1626.02</v>
      </c>
      <c r="F1105" s="167">
        <f t="shared" si="66"/>
        <v>1477.1074999999998</v>
      </c>
      <c r="G1105" s="167">
        <f t="shared" si="66"/>
        <v>1020.4424999999999</v>
      </c>
      <c r="H1105" s="167">
        <f t="shared" si="66"/>
        <v>904.18624999999997</v>
      </c>
      <c r="I1105" s="167">
        <f t="shared" si="66"/>
        <v>782.70499999999993</v>
      </c>
    </row>
    <row r="1106" spans="1:9" hidden="1" x14ac:dyDescent="0.15">
      <c r="A1106" s="25">
        <v>62</v>
      </c>
      <c r="B1106" s="28"/>
      <c r="C1106" s="167">
        <f t="shared" si="66"/>
        <v>2189.2749999999996</v>
      </c>
      <c r="D1106" s="167">
        <f t="shared" si="66"/>
        <v>1879.6937499999999</v>
      </c>
      <c r="E1106" s="167">
        <f t="shared" si="66"/>
        <v>1705.7012499999998</v>
      </c>
      <c r="F1106" s="167">
        <f t="shared" si="66"/>
        <v>1543.7262499999999</v>
      </c>
      <c r="G1106" s="167">
        <f t="shared" si="66"/>
        <v>1066.9449999999999</v>
      </c>
      <c r="H1106" s="167">
        <f t="shared" si="66"/>
        <v>935.27499999999998</v>
      </c>
      <c r="I1106" s="167">
        <f t="shared" si="66"/>
        <v>846.44999999999993</v>
      </c>
    </row>
    <row r="1107" spans="1:9" hidden="1" x14ac:dyDescent="0.15">
      <c r="A1107" s="25">
        <v>63</v>
      </c>
      <c r="B1107" s="28"/>
      <c r="C1107" s="167">
        <f t="shared" si="66"/>
        <v>2341.3224999999998</v>
      </c>
      <c r="D1107" s="167">
        <f t="shared" si="66"/>
        <v>2015.5437499999998</v>
      </c>
      <c r="E1107" s="167">
        <f t="shared" si="66"/>
        <v>1794.2649999999999</v>
      </c>
      <c r="F1107" s="167">
        <f t="shared" si="66"/>
        <v>1623.1462499999998</v>
      </c>
      <c r="G1107" s="167">
        <f t="shared" si="66"/>
        <v>1122.33</v>
      </c>
      <c r="H1107" s="167">
        <f t="shared" si="66"/>
        <v>1009.2087499999999</v>
      </c>
      <c r="I1107" s="167">
        <f t="shared" si="66"/>
        <v>915.15874999999994</v>
      </c>
    </row>
    <row r="1108" spans="1:9" hidden="1" x14ac:dyDescent="0.15">
      <c r="A1108" s="25">
        <v>64</v>
      </c>
      <c r="B1108" s="28"/>
      <c r="C1108" s="167">
        <f t="shared" si="66"/>
        <v>2504.0812499999997</v>
      </c>
      <c r="D1108" s="167">
        <f t="shared" si="66"/>
        <v>2161.84375</v>
      </c>
      <c r="E1108" s="167">
        <f t="shared" si="66"/>
        <v>1896.675</v>
      </c>
      <c r="F1108" s="167">
        <f t="shared" si="66"/>
        <v>1716.4124999999999</v>
      </c>
      <c r="G1108" s="167">
        <f t="shared" si="66"/>
        <v>1187.1199999999999</v>
      </c>
      <c r="H1108" s="167">
        <f t="shared" si="66"/>
        <v>1089.4124999999999</v>
      </c>
      <c r="I1108" s="167">
        <f t="shared" si="66"/>
        <v>989.87624999999991</v>
      </c>
    </row>
    <row r="1109" spans="1:9" hidden="1" x14ac:dyDescent="0.15">
      <c r="A1109" s="25">
        <v>65</v>
      </c>
      <c r="B1109" s="28"/>
      <c r="C1109" s="167">
        <f t="shared" si="66"/>
        <v>2679.6412499999997</v>
      </c>
      <c r="D1109" s="167">
        <f t="shared" si="66"/>
        <v>2319.3775000000001</v>
      </c>
      <c r="E1109" s="167">
        <f t="shared" si="66"/>
        <v>2020.5074999999999</v>
      </c>
      <c r="F1109" s="167">
        <f t="shared" si="66"/>
        <v>1844.9474999999998</v>
      </c>
      <c r="G1109" s="167">
        <f t="shared" si="66"/>
        <v>1270.7199999999998</v>
      </c>
      <c r="H1109" s="167">
        <f t="shared" si="66"/>
        <v>1124.9424999999999</v>
      </c>
      <c r="I1109" s="167">
        <f t="shared" si="66"/>
        <v>1070.08</v>
      </c>
    </row>
    <row r="1110" spans="1:9" hidden="1" x14ac:dyDescent="0.15">
      <c r="A1110" s="25">
        <v>66</v>
      </c>
      <c r="B1110" s="28"/>
      <c r="C1110" s="167">
        <f t="shared" si="66"/>
        <v>2868.0024999999996</v>
      </c>
      <c r="D1110" s="167">
        <f t="shared" si="66"/>
        <v>2489.19</v>
      </c>
      <c r="E1110" s="167">
        <f t="shared" si="66"/>
        <v>2166.2849999999999</v>
      </c>
      <c r="F1110" s="167">
        <f t="shared" si="66"/>
        <v>1992.5537499999998</v>
      </c>
      <c r="G1110" s="167">
        <f t="shared" si="66"/>
        <v>1368.4275</v>
      </c>
      <c r="H1110" s="167">
        <f t="shared" si="66"/>
        <v>1214.55125</v>
      </c>
      <c r="I1110" s="167">
        <f t="shared" si="66"/>
        <v>1156.5537499999998</v>
      </c>
    </row>
    <row r="1111" spans="1:9" hidden="1" x14ac:dyDescent="0.15">
      <c r="A1111" s="25">
        <v>67</v>
      </c>
      <c r="B1111" s="28"/>
      <c r="C1111" s="167">
        <f t="shared" ref="C1111:I1126" si="67">C969*$M$4</f>
        <v>3070.4712499999996</v>
      </c>
      <c r="D1111" s="167">
        <f t="shared" si="67"/>
        <v>2671.80375</v>
      </c>
      <c r="E1111" s="167">
        <f t="shared" si="67"/>
        <v>2339.4937499999996</v>
      </c>
      <c r="F1111" s="167">
        <f t="shared" si="67"/>
        <v>2153.2224999999999</v>
      </c>
      <c r="G1111" s="167">
        <f t="shared" si="67"/>
        <v>1478.675</v>
      </c>
      <c r="H1111" s="167">
        <f t="shared" si="67"/>
        <v>1310.9524999999999</v>
      </c>
      <c r="I1111" s="167">
        <f t="shared" si="67"/>
        <v>1249.82</v>
      </c>
    </row>
    <row r="1112" spans="1:9" hidden="1" x14ac:dyDescent="0.15">
      <c r="A1112" s="25">
        <v>68</v>
      </c>
      <c r="B1112" s="28"/>
      <c r="C1112" s="167">
        <f t="shared" si="67"/>
        <v>3287.5699999999997</v>
      </c>
      <c r="D1112" s="167">
        <f t="shared" si="67"/>
        <v>2868.2637499999996</v>
      </c>
      <c r="E1112" s="167">
        <f t="shared" si="67"/>
        <v>2538.0437499999998</v>
      </c>
      <c r="F1112" s="167">
        <f t="shared" si="67"/>
        <v>2334.7912499999998</v>
      </c>
      <c r="G1112" s="167">
        <f t="shared" si="67"/>
        <v>1603.03</v>
      </c>
      <c r="H1112" s="167">
        <f t="shared" si="67"/>
        <v>1479.1975</v>
      </c>
      <c r="I1112" s="167">
        <f t="shared" si="67"/>
        <v>1350.6624999999999</v>
      </c>
    </row>
    <row r="1113" spans="1:9" hidden="1" x14ac:dyDescent="0.15">
      <c r="A1113" s="25">
        <v>69</v>
      </c>
      <c r="B1113" s="28"/>
      <c r="C1113" s="167">
        <f t="shared" si="67"/>
        <v>3521.1274999999996</v>
      </c>
      <c r="D1113" s="167">
        <f t="shared" si="67"/>
        <v>3079.6149999999998</v>
      </c>
      <c r="E1113" s="167">
        <f t="shared" si="67"/>
        <v>2769.25</v>
      </c>
      <c r="F1113" s="167">
        <f t="shared" si="67"/>
        <v>2549.5387499999997</v>
      </c>
      <c r="G1113" s="167">
        <f t="shared" si="67"/>
        <v>1750.8974999999998</v>
      </c>
      <c r="H1113" s="167">
        <f t="shared" si="67"/>
        <v>1597.2824999999998</v>
      </c>
      <c r="I1113" s="167">
        <f t="shared" si="67"/>
        <v>1459.3425</v>
      </c>
    </row>
    <row r="1114" spans="1:9" hidden="1" x14ac:dyDescent="0.15">
      <c r="A1114" s="25">
        <v>70</v>
      </c>
      <c r="B1114" s="28"/>
      <c r="C1114" s="167">
        <f t="shared" si="67"/>
        <v>3830.97</v>
      </c>
      <c r="D1114" s="167">
        <f t="shared" si="67"/>
        <v>3331.7212499999996</v>
      </c>
      <c r="E1114" s="167">
        <f t="shared" si="67"/>
        <v>3011.4287499999996</v>
      </c>
      <c r="F1114" s="167">
        <f t="shared" si="67"/>
        <v>2837.1749999999997</v>
      </c>
      <c r="G1114" s="167">
        <f t="shared" si="67"/>
        <v>1936.3849999999998</v>
      </c>
      <c r="H1114" s="167">
        <f t="shared" si="67"/>
        <v>1724.5112499999998</v>
      </c>
      <c r="I1114" s="167">
        <f t="shared" si="67"/>
        <v>1576.64375</v>
      </c>
    </row>
    <row r="1115" spans="1:9" hidden="1" x14ac:dyDescent="0.15">
      <c r="A1115" s="25">
        <v>71</v>
      </c>
      <c r="B1115" s="28"/>
      <c r="C1115" s="167">
        <f t="shared" si="67"/>
        <v>4219.1875</v>
      </c>
      <c r="D1115" s="167">
        <f t="shared" si="67"/>
        <v>3669.2562499999999</v>
      </c>
      <c r="E1115" s="167">
        <f t="shared" si="67"/>
        <v>3345.0449999999996</v>
      </c>
      <c r="F1115" s="167">
        <f t="shared" si="67"/>
        <v>3124.2887499999997</v>
      </c>
      <c r="G1115" s="167">
        <f t="shared" si="67"/>
        <v>2132.8449999999998</v>
      </c>
      <c r="H1115" s="167">
        <f t="shared" si="67"/>
        <v>1942.1324999999999</v>
      </c>
      <c r="I1115" s="167">
        <f t="shared" si="67"/>
        <v>1702.3049999999998</v>
      </c>
    </row>
    <row r="1116" spans="1:9" hidden="1" x14ac:dyDescent="0.15">
      <c r="A1116" s="25">
        <v>72</v>
      </c>
      <c r="B1116" s="28"/>
      <c r="C1116" s="167">
        <f t="shared" si="67"/>
        <v>4667.2312499999998</v>
      </c>
      <c r="D1116" s="167">
        <f t="shared" si="67"/>
        <v>4058.5187499999997</v>
      </c>
      <c r="E1116" s="167">
        <f t="shared" si="67"/>
        <v>3701.1287499999999</v>
      </c>
      <c r="F1116" s="167">
        <f t="shared" si="67"/>
        <v>3457.6437499999997</v>
      </c>
      <c r="G1116" s="167">
        <f t="shared" si="67"/>
        <v>2360.6549999999997</v>
      </c>
      <c r="H1116" s="167">
        <f t="shared" si="67"/>
        <v>2096.27</v>
      </c>
      <c r="I1116" s="167">
        <f t="shared" si="67"/>
        <v>1837.6324999999999</v>
      </c>
    </row>
    <row r="1117" spans="1:9" hidden="1" x14ac:dyDescent="0.15">
      <c r="A1117" s="25">
        <v>73</v>
      </c>
      <c r="B1117" s="28"/>
      <c r="C1117" s="167">
        <f t="shared" si="67"/>
        <v>5184.2449999999999</v>
      </c>
      <c r="D1117" s="167">
        <f t="shared" si="67"/>
        <v>4507.6075000000001</v>
      </c>
      <c r="E1117" s="167">
        <f t="shared" si="67"/>
        <v>4109.4624999999996</v>
      </c>
      <c r="F1117" s="167">
        <f t="shared" si="67"/>
        <v>3838.5462499999999</v>
      </c>
      <c r="G1117" s="167">
        <f t="shared" si="67"/>
        <v>2619.8149999999996</v>
      </c>
      <c r="H1117" s="167">
        <f t="shared" si="67"/>
        <v>2262.1637499999997</v>
      </c>
      <c r="I1117" s="167">
        <f t="shared" si="67"/>
        <v>1982.1037499999998</v>
      </c>
    </row>
    <row r="1118" spans="1:9" hidden="1" x14ac:dyDescent="0.15">
      <c r="A1118" s="25">
        <v>74</v>
      </c>
      <c r="B1118" s="28"/>
      <c r="C1118" s="167">
        <f t="shared" si="67"/>
        <v>5779.63375</v>
      </c>
      <c r="D1118" s="167">
        <f t="shared" si="67"/>
        <v>5025.1437499999993</v>
      </c>
      <c r="E1118" s="167">
        <f t="shared" si="67"/>
        <v>4581.8024999999998</v>
      </c>
      <c r="F1118" s="167">
        <f t="shared" si="67"/>
        <v>4280.0587500000001</v>
      </c>
      <c r="G1118" s="167">
        <f t="shared" si="67"/>
        <v>2921.5587499999997</v>
      </c>
      <c r="H1118" s="167">
        <f t="shared" si="67"/>
        <v>2540.65625</v>
      </c>
      <c r="I1118" s="167">
        <f t="shared" si="67"/>
        <v>2136.24125</v>
      </c>
    </row>
    <row r="1119" spans="1:9" hidden="1" x14ac:dyDescent="0.15">
      <c r="A1119" s="25">
        <v>75</v>
      </c>
      <c r="B1119" s="28"/>
      <c r="C1119" s="167">
        <f t="shared" si="67"/>
        <v>6462.0187499999993</v>
      </c>
      <c r="D1119" s="167">
        <f t="shared" si="67"/>
        <v>5619.4874999999993</v>
      </c>
      <c r="E1119" s="167">
        <f t="shared" si="67"/>
        <v>5102.7349999999997</v>
      </c>
      <c r="F1119" s="167">
        <f t="shared" si="67"/>
        <v>4815.8824999999997</v>
      </c>
      <c r="G1119" s="167">
        <f t="shared" si="67"/>
        <v>3278.42625</v>
      </c>
      <c r="H1119" s="167">
        <f t="shared" si="67"/>
        <v>2737.8999999999996</v>
      </c>
      <c r="I1119" s="167">
        <f t="shared" si="67"/>
        <v>2299.7837500000001</v>
      </c>
    </row>
    <row r="1120" spans="1:9" hidden="1" x14ac:dyDescent="0.15">
      <c r="A1120" s="25">
        <v>76</v>
      </c>
      <c r="B1120" s="28"/>
      <c r="C1120" s="167">
        <f t="shared" si="67"/>
        <v>7247.0749999999998</v>
      </c>
      <c r="D1120" s="167">
        <f t="shared" si="67"/>
        <v>6301.3499999999995</v>
      </c>
      <c r="E1120" s="167">
        <f t="shared" si="67"/>
        <v>5740.96875</v>
      </c>
      <c r="F1120" s="167">
        <f t="shared" si="67"/>
        <v>5399.7762499999999</v>
      </c>
      <c r="G1120" s="167">
        <f t="shared" si="67"/>
        <v>3675.7874999999999</v>
      </c>
      <c r="H1120" s="167">
        <f t="shared" si="67"/>
        <v>2948.2062499999997</v>
      </c>
      <c r="I1120" s="167">
        <f t="shared" si="67"/>
        <v>2472.2087499999998</v>
      </c>
    </row>
    <row r="1121" spans="1:9" hidden="1" x14ac:dyDescent="0.15">
      <c r="A1121" s="25">
        <v>77</v>
      </c>
      <c r="B1121" s="28"/>
      <c r="C1121" s="167">
        <f t="shared" si="67"/>
        <v>8138.4599999999991</v>
      </c>
      <c r="D1121" s="167">
        <f t="shared" si="67"/>
        <v>7077.2624999999998</v>
      </c>
      <c r="E1121" s="167">
        <f t="shared" si="67"/>
        <v>6452.6137499999995</v>
      </c>
      <c r="F1121" s="167">
        <f t="shared" si="67"/>
        <v>6064.3962499999998</v>
      </c>
      <c r="G1121" s="167">
        <f t="shared" si="67"/>
        <v>4129.3175000000001</v>
      </c>
      <c r="H1121" s="167">
        <f t="shared" si="67"/>
        <v>3296.4524999999999</v>
      </c>
      <c r="I1121" s="167">
        <f t="shared" si="67"/>
        <v>2652.4712499999996</v>
      </c>
    </row>
    <row r="1122" spans="1:9" hidden="1" x14ac:dyDescent="0.15">
      <c r="A1122" s="25">
        <v>78</v>
      </c>
      <c r="B1122" s="28"/>
      <c r="C1122" s="167">
        <f t="shared" si="67"/>
        <v>9144.7950000000001</v>
      </c>
      <c r="D1122" s="167">
        <f t="shared" si="67"/>
        <v>7951.9274999999998</v>
      </c>
      <c r="E1122" s="167">
        <f t="shared" si="67"/>
        <v>7250.2099999999991</v>
      </c>
      <c r="F1122" s="167">
        <f t="shared" si="67"/>
        <v>6813.4</v>
      </c>
      <c r="G1122" s="167">
        <f t="shared" si="67"/>
        <v>4639.2774999999992</v>
      </c>
      <c r="H1122" s="167">
        <f t="shared" si="67"/>
        <v>3539.67625</v>
      </c>
      <c r="I1122" s="167">
        <f t="shared" si="67"/>
        <v>2839.5262499999999</v>
      </c>
    </row>
    <row r="1123" spans="1:9" hidden="1" x14ac:dyDescent="0.15">
      <c r="A1123" s="25">
        <v>79</v>
      </c>
      <c r="B1123" s="28"/>
      <c r="C1123" s="167">
        <f t="shared" si="67"/>
        <v>10274.70125</v>
      </c>
      <c r="D1123" s="167">
        <f t="shared" si="67"/>
        <v>8933.9662499999995</v>
      </c>
      <c r="E1123" s="167">
        <f t="shared" si="67"/>
        <v>8146.2974999999997</v>
      </c>
      <c r="F1123" s="167">
        <f t="shared" si="67"/>
        <v>7656.4537499999997</v>
      </c>
      <c r="G1123" s="167">
        <f t="shared" si="67"/>
        <v>5212.9825000000001</v>
      </c>
      <c r="H1123" s="167">
        <f t="shared" si="67"/>
        <v>3792.5662499999999</v>
      </c>
      <c r="I1123" s="167">
        <f t="shared" si="67"/>
        <v>3031.2837499999996</v>
      </c>
    </row>
    <row r="1124" spans="1:9" hidden="1" x14ac:dyDescent="0.15">
      <c r="A1124" s="25">
        <v>80</v>
      </c>
      <c r="B1124" s="28" t="s">
        <v>3</v>
      </c>
      <c r="C1124" s="167">
        <f t="shared" si="67"/>
        <v>11626.67</v>
      </c>
      <c r="D1124" s="167">
        <f t="shared" si="67"/>
        <v>10110.897499999999</v>
      </c>
      <c r="E1124" s="167">
        <f t="shared" si="67"/>
        <v>9217.6837500000001</v>
      </c>
      <c r="F1124" s="167">
        <f t="shared" si="67"/>
        <v>8663.5725000000002</v>
      </c>
      <c r="G1124" s="167">
        <f t="shared" si="67"/>
        <v>5898.5024999999996</v>
      </c>
      <c r="H1124" s="167">
        <f t="shared" si="67"/>
        <v>4208.9987499999997</v>
      </c>
      <c r="I1124" s="167">
        <f t="shared" si="67"/>
        <v>3224.0862499999998</v>
      </c>
    </row>
    <row r="1125" spans="1:9" hidden="1" x14ac:dyDescent="0.15">
      <c r="A1125" s="25">
        <v>1</v>
      </c>
      <c r="B1125" s="28" t="s">
        <v>4</v>
      </c>
      <c r="C1125" s="167">
        <f t="shared" si="67"/>
        <v>442.81874999999997</v>
      </c>
      <c r="D1125" s="167">
        <f t="shared" si="67"/>
        <v>385.86624999999998</v>
      </c>
      <c r="E1125" s="167">
        <f t="shared" si="67"/>
        <v>333.09375</v>
      </c>
      <c r="F1125" s="167">
        <f t="shared" si="67"/>
        <v>230.68374999999997</v>
      </c>
      <c r="G1125" s="167">
        <f t="shared" si="67"/>
        <v>127.49</v>
      </c>
      <c r="H1125" s="167">
        <f t="shared" si="67"/>
        <v>76.023749999999993</v>
      </c>
      <c r="I1125" s="167">
        <f t="shared" si="67"/>
        <v>44.673749999999998</v>
      </c>
    </row>
    <row r="1126" spans="1:9" hidden="1" x14ac:dyDescent="0.15">
      <c r="A1126" s="25">
        <v>2</v>
      </c>
      <c r="B1126" s="28" t="s">
        <v>1</v>
      </c>
      <c r="C1126" s="167">
        <f t="shared" si="67"/>
        <v>523.54499999999996</v>
      </c>
      <c r="D1126" s="167">
        <f t="shared" si="67"/>
        <v>455.88124999999997</v>
      </c>
      <c r="E1126" s="167">
        <f t="shared" si="67"/>
        <v>393.70374999999996</v>
      </c>
      <c r="F1126" s="167">
        <f t="shared" si="67"/>
        <v>272.745</v>
      </c>
      <c r="G1126" s="167">
        <f t="shared" si="67"/>
        <v>150.47999999999999</v>
      </c>
      <c r="H1126" s="167">
        <f t="shared" si="67"/>
        <v>90.131249999999994</v>
      </c>
      <c r="I1126" s="167">
        <f t="shared" si="67"/>
        <v>52.772499999999994</v>
      </c>
    </row>
    <row r="1127" spans="1:9" ht="14" hidden="1" thickBot="1" x14ac:dyDescent="0.2">
      <c r="A1127" s="29">
        <v>3</v>
      </c>
      <c r="B1127" s="30" t="s">
        <v>5</v>
      </c>
      <c r="C1127" s="167">
        <f t="shared" ref="C1127:I1127" si="68">C985*$M$4</f>
        <v>724.96875</v>
      </c>
      <c r="D1127" s="167">
        <f t="shared" si="68"/>
        <v>631.44124999999997</v>
      </c>
      <c r="E1127" s="167">
        <f t="shared" si="68"/>
        <v>545.22874999999999</v>
      </c>
      <c r="F1127" s="167">
        <f t="shared" si="68"/>
        <v>377.50624999999997</v>
      </c>
      <c r="G1127" s="167">
        <f t="shared" si="68"/>
        <v>208.47749999999999</v>
      </c>
      <c r="H1127" s="167">
        <f t="shared" si="68"/>
        <v>124.8775</v>
      </c>
      <c r="I1127" s="167">
        <f t="shared" si="68"/>
        <v>73.149999999999991</v>
      </c>
    </row>
    <row r="1128" spans="1:9" ht="14" hidden="1" thickBot="1" x14ac:dyDescent="0.2"/>
    <row r="1129" spans="1:9" ht="18" hidden="1" x14ac:dyDescent="0.2">
      <c r="A1129" s="443" t="s">
        <v>187</v>
      </c>
      <c r="B1129" s="444"/>
      <c r="C1129" s="444"/>
      <c r="D1129" s="444"/>
      <c r="E1129" s="444"/>
      <c r="F1129" s="444"/>
      <c r="G1129" s="445"/>
    </row>
    <row r="1130" spans="1:9" ht="18" hidden="1" x14ac:dyDescent="0.2">
      <c r="A1130" s="437" t="s">
        <v>189</v>
      </c>
      <c r="B1130" s="438"/>
      <c r="C1130" s="438"/>
      <c r="D1130" s="438"/>
      <c r="E1130" s="438"/>
      <c r="F1130" s="438"/>
      <c r="G1130" s="439"/>
    </row>
    <row r="1131" spans="1:9" hidden="1" x14ac:dyDescent="0.15">
      <c r="A1131" s="440" t="s">
        <v>0</v>
      </c>
      <c r="B1131" s="441"/>
      <c r="C1131" s="441"/>
      <c r="D1131" s="441"/>
      <c r="E1131" s="441"/>
      <c r="F1131" s="441"/>
      <c r="G1131" s="442"/>
    </row>
    <row r="1132" spans="1:9" hidden="1" x14ac:dyDescent="0.15">
      <c r="A1132" s="25" t="s">
        <v>2</v>
      </c>
      <c r="B1132" s="26" t="s">
        <v>2</v>
      </c>
      <c r="C1132" s="247" t="s">
        <v>47</v>
      </c>
      <c r="D1132" s="247" t="s">
        <v>48</v>
      </c>
      <c r="E1132" s="247" t="s">
        <v>49</v>
      </c>
      <c r="F1132" s="247" t="s">
        <v>50</v>
      </c>
      <c r="G1132" s="248" t="s">
        <v>51</v>
      </c>
    </row>
    <row r="1133" spans="1:9" hidden="1" x14ac:dyDescent="0.15">
      <c r="A1133" s="25">
        <v>18</v>
      </c>
      <c r="B1133" s="28"/>
      <c r="C1133" s="167">
        <f>C920*$M$3</f>
        <v>1323.55</v>
      </c>
      <c r="D1133" s="167">
        <f t="shared" ref="D1133:I1133" si="69">D920*$M$3</f>
        <v>1152.57</v>
      </c>
      <c r="E1133" s="167">
        <f t="shared" si="69"/>
        <v>988.28500000000008</v>
      </c>
      <c r="F1133" s="167">
        <f t="shared" si="69"/>
        <v>689.07</v>
      </c>
      <c r="G1133" s="167">
        <f t="shared" si="69"/>
        <v>380.07</v>
      </c>
      <c r="H1133" s="167">
        <f t="shared" si="69"/>
        <v>227.63</v>
      </c>
      <c r="I1133" s="167">
        <f t="shared" si="69"/>
        <v>133.38499999999999</v>
      </c>
    </row>
    <row r="1134" spans="1:9" hidden="1" x14ac:dyDescent="0.15">
      <c r="A1134" s="25">
        <v>19</v>
      </c>
      <c r="B1134" s="28"/>
      <c r="C1134" s="167">
        <f t="shared" ref="C1134:I1149" si="70">C921*$M$3</f>
        <v>1345.6949999999999</v>
      </c>
      <c r="D1134" s="167">
        <f t="shared" si="70"/>
        <v>1172.655</v>
      </c>
      <c r="E1134" s="167">
        <f t="shared" si="70"/>
        <v>988.28500000000008</v>
      </c>
      <c r="F1134" s="167">
        <f t="shared" si="70"/>
        <v>689.07</v>
      </c>
      <c r="G1134" s="167">
        <f t="shared" si="70"/>
        <v>383.16</v>
      </c>
      <c r="H1134" s="167">
        <f t="shared" si="70"/>
        <v>230.72</v>
      </c>
      <c r="I1134" s="167">
        <f t="shared" si="70"/>
        <v>135.96</v>
      </c>
    </row>
    <row r="1135" spans="1:9" hidden="1" x14ac:dyDescent="0.15">
      <c r="A1135" s="25">
        <v>20</v>
      </c>
      <c r="B1135" s="28"/>
      <c r="C1135" s="167">
        <f t="shared" si="70"/>
        <v>1368.8700000000001</v>
      </c>
      <c r="D1135" s="167">
        <f t="shared" si="70"/>
        <v>1191.1949999999999</v>
      </c>
      <c r="E1135" s="167">
        <f t="shared" si="70"/>
        <v>988.28500000000008</v>
      </c>
      <c r="F1135" s="167">
        <f t="shared" si="70"/>
        <v>691.13</v>
      </c>
      <c r="G1135" s="167">
        <f t="shared" si="70"/>
        <v>387.28000000000003</v>
      </c>
      <c r="H1135" s="167">
        <f t="shared" si="70"/>
        <v>234.32500000000002</v>
      </c>
      <c r="I1135" s="167">
        <f t="shared" si="70"/>
        <v>139.05000000000001</v>
      </c>
    </row>
    <row r="1136" spans="1:9" hidden="1" x14ac:dyDescent="0.15">
      <c r="A1136" s="25">
        <v>21</v>
      </c>
      <c r="B1136" s="28"/>
      <c r="C1136" s="167">
        <f t="shared" si="70"/>
        <v>1394.6200000000001</v>
      </c>
      <c r="D1136" s="167">
        <f t="shared" si="70"/>
        <v>1212.825</v>
      </c>
      <c r="E1136" s="167">
        <f t="shared" si="70"/>
        <v>988.28500000000008</v>
      </c>
      <c r="F1136" s="167">
        <f t="shared" si="70"/>
        <v>694.22</v>
      </c>
      <c r="G1136" s="167">
        <f t="shared" si="70"/>
        <v>391.40000000000003</v>
      </c>
      <c r="H1136" s="167">
        <f t="shared" si="70"/>
        <v>238.44499999999999</v>
      </c>
      <c r="I1136" s="167">
        <f t="shared" si="70"/>
        <v>142.14000000000001</v>
      </c>
    </row>
    <row r="1137" spans="1:9" hidden="1" x14ac:dyDescent="0.15">
      <c r="A1137" s="25">
        <v>22</v>
      </c>
      <c r="B1137" s="28"/>
      <c r="C1137" s="167">
        <f t="shared" si="70"/>
        <v>1417.7950000000001</v>
      </c>
      <c r="D1137" s="167">
        <f t="shared" si="70"/>
        <v>1232.395</v>
      </c>
      <c r="E1137" s="167">
        <f t="shared" si="70"/>
        <v>990.86</v>
      </c>
      <c r="F1137" s="167">
        <f t="shared" si="70"/>
        <v>699.37</v>
      </c>
      <c r="G1137" s="167">
        <f t="shared" si="70"/>
        <v>397.065</v>
      </c>
      <c r="H1137" s="167">
        <f t="shared" si="70"/>
        <v>243.08</v>
      </c>
      <c r="I1137" s="167">
        <f t="shared" si="70"/>
        <v>145.745</v>
      </c>
    </row>
    <row r="1138" spans="1:9" hidden="1" x14ac:dyDescent="0.15">
      <c r="A1138" s="25">
        <v>23</v>
      </c>
      <c r="B1138" s="28"/>
      <c r="C1138" s="167">
        <f t="shared" si="70"/>
        <v>1440.97</v>
      </c>
      <c r="D1138" s="167">
        <f t="shared" si="70"/>
        <v>1252.48</v>
      </c>
      <c r="E1138" s="167">
        <f t="shared" si="70"/>
        <v>996.01</v>
      </c>
      <c r="F1138" s="167">
        <f t="shared" si="70"/>
        <v>705.55000000000007</v>
      </c>
      <c r="G1138" s="167">
        <f t="shared" si="70"/>
        <v>403.245</v>
      </c>
      <c r="H1138" s="167">
        <f t="shared" si="70"/>
        <v>248.23000000000002</v>
      </c>
      <c r="I1138" s="167">
        <f t="shared" si="70"/>
        <v>149.86500000000001</v>
      </c>
    </row>
    <row r="1139" spans="1:9" hidden="1" x14ac:dyDescent="0.15">
      <c r="A1139" s="25">
        <v>24</v>
      </c>
      <c r="B1139" s="28"/>
      <c r="C1139" s="167">
        <f t="shared" si="70"/>
        <v>1464.66</v>
      </c>
      <c r="D1139" s="167">
        <f t="shared" si="70"/>
        <v>1273.08</v>
      </c>
      <c r="E1139" s="167">
        <f t="shared" si="70"/>
        <v>1003.735</v>
      </c>
      <c r="F1139" s="167">
        <f t="shared" si="70"/>
        <v>714.30500000000006</v>
      </c>
      <c r="G1139" s="167">
        <f t="shared" si="70"/>
        <v>410.45499999999998</v>
      </c>
      <c r="H1139" s="167">
        <f t="shared" si="70"/>
        <v>254.41</v>
      </c>
      <c r="I1139" s="167">
        <f t="shared" si="70"/>
        <v>155.01500000000001</v>
      </c>
    </row>
    <row r="1140" spans="1:9" hidden="1" x14ac:dyDescent="0.15">
      <c r="A1140" s="25">
        <v>25</v>
      </c>
      <c r="B1140" s="28"/>
      <c r="C1140" s="167">
        <f t="shared" si="70"/>
        <v>1487.32</v>
      </c>
      <c r="D1140" s="167">
        <f t="shared" si="70"/>
        <v>1294.71</v>
      </c>
      <c r="E1140" s="167">
        <f t="shared" si="70"/>
        <v>1013.52</v>
      </c>
      <c r="F1140" s="167">
        <f t="shared" si="70"/>
        <v>723.57500000000005</v>
      </c>
      <c r="G1140" s="167">
        <f t="shared" si="70"/>
        <v>418.69499999999999</v>
      </c>
      <c r="H1140" s="167">
        <f t="shared" si="70"/>
        <v>260.59000000000003</v>
      </c>
      <c r="I1140" s="167">
        <f t="shared" si="70"/>
        <v>159.65</v>
      </c>
    </row>
    <row r="1141" spans="1:9" hidden="1" x14ac:dyDescent="0.15">
      <c r="A1141" s="25">
        <v>26</v>
      </c>
      <c r="B1141" s="28"/>
      <c r="C1141" s="167">
        <f t="shared" si="70"/>
        <v>1511.01</v>
      </c>
      <c r="D1141" s="167">
        <f t="shared" si="70"/>
        <v>1314.28</v>
      </c>
      <c r="E1141" s="167">
        <f t="shared" si="70"/>
        <v>1026.395</v>
      </c>
      <c r="F1141" s="167">
        <f t="shared" si="70"/>
        <v>735.93500000000006</v>
      </c>
      <c r="G1141" s="167">
        <f t="shared" si="70"/>
        <v>428.48</v>
      </c>
      <c r="H1141" s="167">
        <f t="shared" si="70"/>
        <v>267.8</v>
      </c>
      <c r="I1141" s="167">
        <f t="shared" si="70"/>
        <v>164.8</v>
      </c>
    </row>
    <row r="1142" spans="1:9" hidden="1" x14ac:dyDescent="0.15">
      <c r="A1142" s="25">
        <v>27</v>
      </c>
      <c r="B1142" s="28"/>
      <c r="C1142" s="167">
        <f t="shared" si="70"/>
        <v>1534.1849999999999</v>
      </c>
      <c r="D1142" s="167">
        <f t="shared" si="70"/>
        <v>1333.8500000000001</v>
      </c>
      <c r="E1142" s="167">
        <f t="shared" si="70"/>
        <v>1041.845</v>
      </c>
      <c r="F1142" s="167">
        <f t="shared" si="70"/>
        <v>750.35500000000002</v>
      </c>
      <c r="G1142" s="167">
        <f t="shared" si="70"/>
        <v>438.78000000000003</v>
      </c>
      <c r="H1142" s="167">
        <f t="shared" si="70"/>
        <v>276.04000000000002</v>
      </c>
      <c r="I1142" s="167">
        <f t="shared" si="70"/>
        <v>171.495</v>
      </c>
    </row>
    <row r="1143" spans="1:9" hidden="1" x14ac:dyDescent="0.15">
      <c r="A1143" s="25">
        <v>28</v>
      </c>
      <c r="B1143" s="28"/>
      <c r="C1143" s="167">
        <f t="shared" si="70"/>
        <v>1563.0250000000001</v>
      </c>
      <c r="D1143" s="167">
        <f t="shared" si="70"/>
        <v>1357.0250000000001</v>
      </c>
      <c r="E1143" s="167">
        <f t="shared" si="70"/>
        <v>1059.8700000000001</v>
      </c>
      <c r="F1143" s="167">
        <f t="shared" si="70"/>
        <v>766.32</v>
      </c>
      <c r="G1143" s="167">
        <f t="shared" si="70"/>
        <v>450.625</v>
      </c>
      <c r="H1143" s="167">
        <f t="shared" si="70"/>
        <v>285.31</v>
      </c>
      <c r="I1143" s="167">
        <f t="shared" si="70"/>
        <v>177.67500000000001</v>
      </c>
    </row>
    <row r="1144" spans="1:9" hidden="1" x14ac:dyDescent="0.15">
      <c r="A1144" s="25">
        <v>29</v>
      </c>
      <c r="B1144" s="28"/>
      <c r="C1144" s="167">
        <f t="shared" si="70"/>
        <v>1590.32</v>
      </c>
      <c r="D1144" s="167">
        <f t="shared" si="70"/>
        <v>1384.32</v>
      </c>
      <c r="E1144" s="167">
        <f t="shared" si="70"/>
        <v>1080.9850000000001</v>
      </c>
      <c r="F1144" s="167">
        <f t="shared" si="70"/>
        <v>784.34500000000003</v>
      </c>
      <c r="G1144" s="167">
        <f t="shared" si="70"/>
        <v>464.53000000000003</v>
      </c>
      <c r="H1144" s="167">
        <f t="shared" si="70"/>
        <v>294.58</v>
      </c>
      <c r="I1144" s="167">
        <f t="shared" si="70"/>
        <v>184.88499999999999</v>
      </c>
    </row>
    <row r="1145" spans="1:9" hidden="1" x14ac:dyDescent="0.15">
      <c r="A1145" s="25">
        <v>30</v>
      </c>
      <c r="B1145" s="28"/>
      <c r="C1145" s="167">
        <f t="shared" si="70"/>
        <v>1618.13</v>
      </c>
      <c r="D1145" s="167">
        <f t="shared" si="70"/>
        <v>1408.01</v>
      </c>
      <c r="E1145" s="167">
        <f t="shared" si="70"/>
        <v>1105.7049999999999</v>
      </c>
      <c r="F1145" s="167">
        <f t="shared" si="70"/>
        <v>804.43000000000006</v>
      </c>
      <c r="G1145" s="167">
        <f t="shared" si="70"/>
        <v>478.435</v>
      </c>
      <c r="H1145" s="167">
        <f t="shared" si="70"/>
        <v>305.91000000000003</v>
      </c>
      <c r="I1145" s="167">
        <f t="shared" si="70"/>
        <v>192.61</v>
      </c>
    </row>
    <row r="1146" spans="1:9" hidden="1" x14ac:dyDescent="0.15">
      <c r="A1146" s="25">
        <v>31</v>
      </c>
      <c r="B1146" s="28"/>
      <c r="C1146" s="167">
        <f t="shared" si="70"/>
        <v>1644.91</v>
      </c>
      <c r="D1146" s="167">
        <f t="shared" si="70"/>
        <v>1431.7</v>
      </c>
      <c r="E1146" s="167">
        <f t="shared" si="70"/>
        <v>1132.4850000000001</v>
      </c>
      <c r="F1146" s="167">
        <f t="shared" si="70"/>
        <v>827.60500000000002</v>
      </c>
      <c r="G1146" s="167">
        <f t="shared" si="70"/>
        <v>494.40000000000003</v>
      </c>
      <c r="H1146" s="167">
        <f t="shared" si="70"/>
        <v>317.755</v>
      </c>
      <c r="I1146" s="167">
        <f t="shared" si="70"/>
        <v>201.36500000000001</v>
      </c>
    </row>
    <row r="1147" spans="1:9" hidden="1" x14ac:dyDescent="0.15">
      <c r="A1147" s="25">
        <v>32</v>
      </c>
      <c r="B1147" s="28"/>
      <c r="C1147" s="167">
        <f t="shared" si="70"/>
        <v>1673.75</v>
      </c>
      <c r="D1147" s="167">
        <f t="shared" si="70"/>
        <v>1453.845</v>
      </c>
      <c r="E1147" s="167">
        <f t="shared" si="70"/>
        <v>1162.8700000000001</v>
      </c>
      <c r="F1147" s="167">
        <f t="shared" si="70"/>
        <v>852.32500000000005</v>
      </c>
      <c r="G1147" s="167">
        <f t="shared" si="70"/>
        <v>512.42500000000007</v>
      </c>
      <c r="H1147" s="167">
        <f t="shared" si="70"/>
        <v>330.11500000000001</v>
      </c>
      <c r="I1147" s="167">
        <f t="shared" si="70"/>
        <v>211.15</v>
      </c>
    </row>
    <row r="1148" spans="1:9" hidden="1" x14ac:dyDescent="0.15">
      <c r="A1148" s="25">
        <v>33</v>
      </c>
      <c r="B1148" s="28"/>
      <c r="C1148" s="167">
        <f t="shared" si="70"/>
        <v>1719.07</v>
      </c>
      <c r="D1148" s="167">
        <f t="shared" si="70"/>
        <v>1495.56</v>
      </c>
      <c r="E1148" s="167">
        <f t="shared" si="70"/>
        <v>1196.8600000000001</v>
      </c>
      <c r="F1148" s="167">
        <f t="shared" si="70"/>
        <v>880.13499999999999</v>
      </c>
      <c r="G1148" s="167">
        <f t="shared" si="70"/>
        <v>531.48</v>
      </c>
      <c r="H1148" s="167">
        <f t="shared" si="70"/>
        <v>344.53500000000003</v>
      </c>
      <c r="I1148" s="167">
        <f t="shared" si="70"/>
        <v>220.935</v>
      </c>
    </row>
    <row r="1149" spans="1:9" hidden="1" x14ac:dyDescent="0.15">
      <c r="A1149" s="25">
        <v>34</v>
      </c>
      <c r="B1149" s="28"/>
      <c r="C1149" s="167">
        <f t="shared" si="70"/>
        <v>1764.905</v>
      </c>
      <c r="D1149" s="167">
        <f t="shared" si="70"/>
        <v>1534.1849999999999</v>
      </c>
      <c r="E1149" s="167">
        <f t="shared" si="70"/>
        <v>1234.97</v>
      </c>
      <c r="F1149" s="167">
        <f t="shared" si="70"/>
        <v>911.03499999999997</v>
      </c>
      <c r="G1149" s="167">
        <f t="shared" si="70"/>
        <v>553.11</v>
      </c>
      <c r="H1149" s="167">
        <f t="shared" si="70"/>
        <v>359.98500000000001</v>
      </c>
      <c r="I1149" s="167">
        <f t="shared" si="70"/>
        <v>232.26500000000001</v>
      </c>
    </row>
    <row r="1150" spans="1:9" hidden="1" x14ac:dyDescent="0.15">
      <c r="A1150" s="25">
        <v>35</v>
      </c>
      <c r="B1150" s="28"/>
      <c r="C1150" s="167">
        <f t="shared" ref="C1150:I1165" si="71">C937*$M$3</f>
        <v>1810.2250000000001</v>
      </c>
      <c r="D1150" s="167">
        <f t="shared" si="71"/>
        <v>1574.355</v>
      </c>
      <c r="E1150" s="167">
        <f t="shared" si="71"/>
        <v>1276.17</v>
      </c>
      <c r="F1150" s="167">
        <f t="shared" si="71"/>
        <v>944.51</v>
      </c>
      <c r="G1150" s="167">
        <f t="shared" si="71"/>
        <v>576.28499999999997</v>
      </c>
      <c r="H1150" s="167">
        <f t="shared" si="71"/>
        <v>376.46500000000003</v>
      </c>
      <c r="I1150" s="167">
        <f t="shared" si="71"/>
        <v>244.11</v>
      </c>
    </row>
    <row r="1151" spans="1:9" hidden="1" x14ac:dyDescent="0.15">
      <c r="A1151" s="25">
        <v>36</v>
      </c>
      <c r="B1151" s="28"/>
      <c r="C1151" s="167">
        <f t="shared" si="71"/>
        <v>1855.5450000000001</v>
      </c>
      <c r="D1151" s="167">
        <f t="shared" si="71"/>
        <v>1614.01</v>
      </c>
      <c r="E1151" s="167">
        <f t="shared" si="71"/>
        <v>1322.0050000000001</v>
      </c>
      <c r="F1151" s="167">
        <f t="shared" si="71"/>
        <v>981.07500000000005</v>
      </c>
      <c r="G1151" s="167">
        <f t="shared" si="71"/>
        <v>601.52</v>
      </c>
      <c r="H1151" s="167">
        <f t="shared" si="71"/>
        <v>394.49</v>
      </c>
      <c r="I1151" s="167">
        <f t="shared" si="71"/>
        <v>258.01499999999999</v>
      </c>
    </row>
    <row r="1152" spans="1:9" hidden="1" x14ac:dyDescent="0.15">
      <c r="A1152" s="25">
        <v>37</v>
      </c>
      <c r="B1152" s="28"/>
      <c r="C1152" s="167">
        <f t="shared" si="71"/>
        <v>1902.41</v>
      </c>
      <c r="D1152" s="167">
        <f t="shared" si="71"/>
        <v>1654.6949999999999</v>
      </c>
      <c r="E1152" s="167">
        <f t="shared" si="71"/>
        <v>1371.4449999999999</v>
      </c>
      <c r="F1152" s="167">
        <f t="shared" si="71"/>
        <v>1021.245</v>
      </c>
      <c r="G1152" s="167">
        <f t="shared" si="71"/>
        <v>629.33000000000004</v>
      </c>
      <c r="H1152" s="167">
        <f t="shared" si="71"/>
        <v>414.57499999999999</v>
      </c>
      <c r="I1152" s="167">
        <f t="shared" si="71"/>
        <v>271.92</v>
      </c>
    </row>
    <row r="1153" spans="1:9" hidden="1" x14ac:dyDescent="0.15">
      <c r="A1153" s="25">
        <v>38</v>
      </c>
      <c r="B1153" s="28"/>
      <c r="C1153" s="167">
        <f t="shared" si="71"/>
        <v>1949.2750000000001</v>
      </c>
      <c r="D1153" s="167">
        <f t="shared" si="71"/>
        <v>1695.895</v>
      </c>
      <c r="E1153" s="167">
        <f t="shared" si="71"/>
        <v>1426.0350000000001</v>
      </c>
      <c r="F1153" s="167">
        <f t="shared" si="71"/>
        <v>1065.02</v>
      </c>
      <c r="G1153" s="167">
        <f t="shared" si="71"/>
        <v>659.2</v>
      </c>
      <c r="H1153" s="167">
        <f t="shared" si="71"/>
        <v>436.20499999999998</v>
      </c>
      <c r="I1153" s="167">
        <f t="shared" si="71"/>
        <v>287.88499999999999</v>
      </c>
    </row>
    <row r="1154" spans="1:9" hidden="1" x14ac:dyDescent="0.15">
      <c r="A1154" s="25">
        <v>39</v>
      </c>
      <c r="B1154" s="28"/>
      <c r="C1154" s="167">
        <f t="shared" si="71"/>
        <v>1996.655</v>
      </c>
      <c r="D1154" s="167">
        <f t="shared" si="71"/>
        <v>1735.0350000000001</v>
      </c>
      <c r="E1154" s="167">
        <f t="shared" si="71"/>
        <v>1485.26</v>
      </c>
      <c r="F1154" s="167">
        <f t="shared" si="71"/>
        <v>1112.4000000000001</v>
      </c>
      <c r="G1154" s="167">
        <f t="shared" si="71"/>
        <v>691.64499999999998</v>
      </c>
      <c r="H1154" s="167">
        <f t="shared" si="71"/>
        <v>459.89500000000004</v>
      </c>
      <c r="I1154" s="167">
        <f t="shared" si="71"/>
        <v>305.39499999999998</v>
      </c>
    </row>
    <row r="1155" spans="1:9" hidden="1" x14ac:dyDescent="0.15">
      <c r="A1155" s="25">
        <v>40</v>
      </c>
      <c r="B1155" s="28"/>
      <c r="C1155" s="167">
        <f t="shared" si="71"/>
        <v>2043.0050000000001</v>
      </c>
      <c r="D1155" s="167">
        <f t="shared" si="71"/>
        <v>1775.72</v>
      </c>
      <c r="E1155" s="167">
        <f t="shared" si="71"/>
        <v>1549.1200000000001</v>
      </c>
      <c r="F1155" s="167">
        <f t="shared" si="71"/>
        <v>1163.9000000000001</v>
      </c>
      <c r="G1155" s="167">
        <f t="shared" si="71"/>
        <v>727.18000000000006</v>
      </c>
      <c r="H1155" s="167">
        <f t="shared" si="71"/>
        <v>485.13</v>
      </c>
      <c r="I1155" s="167">
        <f t="shared" si="71"/>
        <v>323.42</v>
      </c>
    </row>
    <row r="1156" spans="1:9" hidden="1" x14ac:dyDescent="0.15">
      <c r="A1156" s="25">
        <v>41</v>
      </c>
      <c r="B1156" s="28"/>
      <c r="C1156" s="167">
        <f t="shared" si="71"/>
        <v>2088.3250000000003</v>
      </c>
      <c r="D1156" s="167">
        <f t="shared" si="71"/>
        <v>1817.4349999999999</v>
      </c>
      <c r="E1156" s="167">
        <f t="shared" si="71"/>
        <v>1619.16</v>
      </c>
      <c r="F1156" s="167">
        <f t="shared" si="71"/>
        <v>1220.0350000000001</v>
      </c>
      <c r="G1156" s="167">
        <f t="shared" si="71"/>
        <v>765.29</v>
      </c>
      <c r="H1156" s="167">
        <f t="shared" si="71"/>
        <v>512.42500000000007</v>
      </c>
      <c r="I1156" s="167">
        <f t="shared" si="71"/>
        <v>343.505</v>
      </c>
    </row>
    <row r="1157" spans="1:9" hidden="1" x14ac:dyDescent="0.15">
      <c r="A1157" s="25">
        <v>42</v>
      </c>
      <c r="B1157" s="28"/>
      <c r="C1157" s="167">
        <f t="shared" si="71"/>
        <v>2137.25</v>
      </c>
      <c r="D1157" s="167">
        <f t="shared" si="71"/>
        <v>1856.575</v>
      </c>
      <c r="E1157" s="167">
        <f t="shared" si="71"/>
        <v>1694.3500000000001</v>
      </c>
      <c r="F1157" s="167">
        <f t="shared" si="71"/>
        <v>1281.32</v>
      </c>
      <c r="G1157" s="167">
        <f t="shared" si="71"/>
        <v>806.49</v>
      </c>
      <c r="H1157" s="167">
        <f t="shared" si="71"/>
        <v>542.81000000000006</v>
      </c>
      <c r="I1157" s="167">
        <f t="shared" si="71"/>
        <v>365.65000000000003</v>
      </c>
    </row>
    <row r="1158" spans="1:9" hidden="1" x14ac:dyDescent="0.15">
      <c r="A1158" s="25">
        <v>43</v>
      </c>
      <c r="B1158" s="28"/>
      <c r="C1158" s="167">
        <f t="shared" si="71"/>
        <v>2219.65</v>
      </c>
      <c r="D1158" s="167">
        <f t="shared" si="71"/>
        <v>1931.25</v>
      </c>
      <c r="E1158" s="167">
        <f t="shared" si="71"/>
        <v>1762.3300000000002</v>
      </c>
      <c r="F1158" s="167">
        <f t="shared" si="71"/>
        <v>1346.21</v>
      </c>
      <c r="G1158" s="167">
        <f t="shared" si="71"/>
        <v>851.29500000000007</v>
      </c>
      <c r="H1158" s="167">
        <f t="shared" si="71"/>
        <v>575.255</v>
      </c>
      <c r="I1158" s="167">
        <f t="shared" si="71"/>
        <v>389.85500000000002</v>
      </c>
    </row>
    <row r="1159" spans="1:9" hidden="1" x14ac:dyDescent="0.15">
      <c r="A1159" s="25">
        <v>44</v>
      </c>
      <c r="B1159" s="28"/>
      <c r="C1159" s="167">
        <f t="shared" si="71"/>
        <v>2305.6550000000002</v>
      </c>
      <c r="D1159" s="167">
        <f t="shared" si="71"/>
        <v>2005.41</v>
      </c>
      <c r="E1159" s="167">
        <f t="shared" si="71"/>
        <v>1829.28</v>
      </c>
      <c r="F1159" s="167">
        <f t="shared" si="71"/>
        <v>1417.7950000000001</v>
      </c>
      <c r="G1159" s="167">
        <f t="shared" si="71"/>
        <v>900.22</v>
      </c>
      <c r="H1159" s="167">
        <f t="shared" si="71"/>
        <v>610.27499999999998</v>
      </c>
      <c r="I1159" s="167">
        <f t="shared" si="71"/>
        <v>415.60500000000002</v>
      </c>
    </row>
    <row r="1160" spans="1:9" hidden="1" x14ac:dyDescent="0.15">
      <c r="A1160" s="25">
        <v>45</v>
      </c>
      <c r="B1160" s="28"/>
      <c r="C1160" s="167">
        <f t="shared" si="71"/>
        <v>2390.63</v>
      </c>
      <c r="D1160" s="167">
        <f t="shared" si="71"/>
        <v>2078.0250000000001</v>
      </c>
      <c r="E1160" s="167">
        <f t="shared" si="71"/>
        <v>1894.6849999999999</v>
      </c>
      <c r="F1160" s="167">
        <f t="shared" si="71"/>
        <v>1494.53</v>
      </c>
      <c r="G1160" s="167">
        <f t="shared" si="71"/>
        <v>952.75</v>
      </c>
      <c r="H1160" s="167">
        <f t="shared" si="71"/>
        <v>648.38499999999999</v>
      </c>
      <c r="I1160" s="167">
        <f t="shared" si="71"/>
        <v>443.93</v>
      </c>
    </row>
    <row r="1161" spans="1:9" hidden="1" x14ac:dyDescent="0.15">
      <c r="A1161" s="25">
        <v>46</v>
      </c>
      <c r="B1161" s="28"/>
      <c r="C1161" s="167">
        <f t="shared" si="71"/>
        <v>2474.5750000000003</v>
      </c>
      <c r="D1161" s="167">
        <f t="shared" si="71"/>
        <v>2152.1849999999999</v>
      </c>
      <c r="E1161" s="167">
        <f t="shared" si="71"/>
        <v>1963.6950000000002</v>
      </c>
      <c r="F1161" s="167">
        <f t="shared" si="71"/>
        <v>1576.93</v>
      </c>
      <c r="G1161" s="167">
        <f t="shared" si="71"/>
        <v>1009.4</v>
      </c>
      <c r="H1161" s="167">
        <f t="shared" si="71"/>
        <v>689.58500000000004</v>
      </c>
      <c r="I1161" s="167">
        <f t="shared" si="71"/>
        <v>474.83</v>
      </c>
    </row>
    <row r="1162" spans="1:9" hidden="1" x14ac:dyDescent="0.15">
      <c r="A1162" s="25">
        <v>47</v>
      </c>
      <c r="B1162" s="28"/>
      <c r="C1162" s="167">
        <f t="shared" si="71"/>
        <v>2561.0950000000003</v>
      </c>
      <c r="D1162" s="167">
        <f t="shared" si="71"/>
        <v>2226.3450000000003</v>
      </c>
      <c r="E1162" s="167">
        <f t="shared" si="71"/>
        <v>2030.13</v>
      </c>
      <c r="F1162" s="167">
        <f t="shared" si="71"/>
        <v>1666.0250000000001</v>
      </c>
      <c r="G1162" s="167">
        <f t="shared" si="71"/>
        <v>1071.2</v>
      </c>
      <c r="H1162" s="167">
        <f t="shared" si="71"/>
        <v>734.39</v>
      </c>
      <c r="I1162" s="167">
        <f t="shared" si="71"/>
        <v>507.79</v>
      </c>
    </row>
    <row r="1163" spans="1:9" hidden="1" x14ac:dyDescent="0.15">
      <c r="A1163" s="25">
        <v>48</v>
      </c>
      <c r="B1163" s="28"/>
      <c r="C1163" s="167">
        <f t="shared" si="71"/>
        <v>2651.7350000000001</v>
      </c>
      <c r="D1163" s="167">
        <f t="shared" si="71"/>
        <v>2304.625</v>
      </c>
      <c r="E1163" s="167">
        <f t="shared" si="71"/>
        <v>2100.6849999999999</v>
      </c>
      <c r="F1163" s="167">
        <f t="shared" si="71"/>
        <v>1762.3300000000002</v>
      </c>
      <c r="G1163" s="167">
        <f t="shared" si="71"/>
        <v>1138.1500000000001</v>
      </c>
      <c r="H1163" s="167">
        <f t="shared" si="71"/>
        <v>783.31500000000005</v>
      </c>
      <c r="I1163" s="167">
        <f t="shared" si="71"/>
        <v>543.84</v>
      </c>
    </row>
    <row r="1164" spans="1:9" hidden="1" x14ac:dyDescent="0.15">
      <c r="A1164" s="25">
        <v>49</v>
      </c>
      <c r="B1164" s="28"/>
      <c r="C1164" s="167">
        <f t="shared" si="71"/>
        <v>2740.83</v>
      </c>
      <c r="D1164" s="167">
        <f t="shared" si="71"/>
        <v>2383.42</v>
      </c>
      <c r="E1164" s="167">
        <f t="shared" si="71"/>
        <v>2173.3000000000002</v>
      </c>
      <c r="F1164" s="167">
        <f t="shared" si="71"/>
        <v>1866.3600000000001</v>
      </c>
      <c r="G1164" s="167">
        <f t="shared" si="71"/>
        <v>1210.25</v>
      </c>
      <c r="H1164" s="167">
        <f t="shared" si="71"/>
        <v>835.84500000000003</v>
      </c>
      <c r="I1164" s="167">
        <f t="shared" si="71"/>
        <v>583.495</v>
      </c>
    </row>
    <row r="1165" spans="1:9" hidden="1" x14ac:dyDescent="0.15">
      <c r="A1165" s="25">
        <v>50</v>
      </c>
      <c r="B1165" s="28"/>
      <c r="C1165" s="167">
        <f t="shared" si="71"/>
        <v>2829.9250000000002</v>
      </c>
      <c r="D1165" s="167">
        <f t="shared" si="71"/>
        <v>2461.7000000000003</v>
      </c>
      <c r="E1165" s="167">
        <f t="shared" si="71"/>
        <v>2243.855</v>
      </c>
      <c r="F1165" s="167">
        <f t="shared" si="71"/>
        <v>1953.91</v>
      </c>
      <c r="G1165" s="167">
        <f t="shared" si="71"/>
        <v>1293.68</v>
      </c>
      <c r="H1165" s="167">
        <f t="shared" si="71"/>
        <v>851.81000000000006</v>
      </c>
      <c r="I1165" s="167">
        <f t="shared" si="71"/>
        <v>629.33000000000004</v>
      </c>
    </row>
    <row r="1166" spans="1:9" hidden="1" x14ac:dyDescent="0.15">
      <c r="A1166" s="25">
        <v>51</v>
      </c>
      <c r="B1166" s="28"/>
      <c r="C1166" s="167">
        <f t="shared" ref="C1166:I1181" si="72">C953*$M$3</f>
        <v>2919.02</v>
      </c>
      <c r="D1166" s="167">
        <f t="shared" si="72"/>
        <v>2538.9500000000003</v>
      </c>
      <c r="E1166" s="167">
        <f t="shared" si="72"/>
        <v>2314.9250000000002</v>
      </c>
      <c r="F1166" s="167">
        <f t="shared" si="72"/>
        <v>2020.345</v>
      </c>
      <c r="G1166" s="167">
        <f t="shared" si="72"/>
        <v>1395.65</v>
      </c>
      <c r="H1166" s="167">
        <f t="shared" si="72"/>
        <v>923.39499999999998</v>
      </c>
      <c r="I1166" s="167">
        <f t="shared" si="72"/>
        <v>685.46500000000003</v>
      </c>
    </row>
    <row r="1167" spans="1:9" hidden="1" x14ac:dyDescent="0.15">
      <c r="A1167" s="25">
        <v>52</v>
      </c>
      <c r="B1167" s="28"/>
      <c r="C1167" s="167">
        <f t="shared" si="72"/>
        <v>3009.145</v>
      </c>
      <c r="D1167" s="167">
        <f t="shared" si="72"/>
        <v>2617.23</v>
      </c>
      <c r="E1167" s="167">
        <f t="shared" si="72"/>
        <v>2386.5100000000002</v>
      </c>
      <c r="F1167" s="167">
        <f t="shared" si="72"/>
        <v>2086.7800000000002</v>
      </c>
      <c r="G1167" s="167">
        <f t="shared" si="72"/>
        <v>1463.115</v>
      </c>
      <c r="H1167" s="167">
        <f t="shared" si="72"/>
        <v>999.61500000000001</v>
      </c>
      <c r="I1167" s="167">
        <f t="shared" si="72"/>
        <v>745.72</v>
      </c>
    </row>
    <row r="1168" spans="1:9" hidden="1" x14ac:dyDescent="0.15">
      <c r="A1168" s="25">
        <v>53</v>
      </c>
      <c r="B1168" s="28"/>
      <c r="C1168" s="167">
        <f t="shared" si="72"/>
        <v>3115.2350000000001</v>
      </c>
      <c r="D1168" s="167">
        <f t="shared" si="72"/>
        <v>2708.9</v>
      </c>
      <c r="E1168" s="167">
        <f t="shared" si="72"/>
        <v>2471.4850000000001</v>
      </c>
      <c r="F1168" s="167">
        <f t="shared" si="72"/>
        <v>2168.15</v>
      </c>
      <c r="G1168" s="167">
        <f t="shared" si="72"/>
        <v>1516.16</v>
      </c>
      <c r="H1168" s="167">
        <f t="shared" si="72"/>
        <v>1041.845</v>
      </c>
      <c r="I1168" s="167">
        <f t="shared" si="72"/>
        <v>811.125</v>
      </c>
    </row>
    <row r="1169" spans="1:9" hidden="1" x14ac:dyDescent="0.15">
      <c r="A1169" s="25">
        <v>54</v>
      </c>
      <c r="B1169" s="28"/>
      <c r="C1169" s="167">
        <f t="shared" si="72"/>
        <v>3222.355</v>
      </c>
      <c r="D1169" s="167">
        <f t="shared" si="72"/>
        <v>2801.6</v>
      </c>
      <c r="E1169" s="167">
        <f t="shared" si="72"/>
        <v>2555.4300000000003</v>
      </c>
      <c r="F1169" s="167">
        <f t="shared" si="72"/>
        <v>2247.9749999999999</v>
      </c>
      <c r="G1169" s="167">
        <f t="shared" si="72"/>
        <v>1569.72</v>
      </c>
      <c r="H1169" s="167">
        <f t="shared" si="72"/>
        <v>1126.3050000000001</v>
      </c>
      <c r="I1169" s="167">
        <f t="shared" si="72"/>
        <v>881.16500000000008</v>
      </c>
    </row>
    <row r="1170" spans="1:9" hidden="1" x14ac:dyDescent="0.15">
      <c r="A1170" s="25">
        <v>55</v>
      </c>
      <c r="B1170" s="28"/>
      <c r="C1170" s="167">
        <f t="shared" si="72"/>
        <v>3330.5050000000001</v>
      </c>
      <c r="D1170" s="167">
        <f t="shared" si="72"/>
        <v>2895.8450000000003</v>
      </c>
      <c r="E1170" s="167">
        <f t="shared" si="72"/>
        <v>2638.86</v>
      </c>
      <c r="F1170" s="167">
        <f t="shared" si="72"/>
        <v>2328.83</v>
      </c>
      <c r="G1170" s="167">
        <f t="shared" si="72"/>
        <v>1626.885</v>
      </c>
      <c r="H1170" s="167">
        <f t="shared" si="72"/>
        <v>1217.46</v>
      </c>
      <c r="I1170" s="167">
        <f t="shared" si="72"/>
        <v>956.35500000000002</v>
      </c>
    </row>
    <row r="1171" spans="1:9" hidden="1" x14ac:dyDescent="0.15">
      <c r="A1171" s="25">
        <v>56</v>
      </c>
      <c r="B1171" s="28"/>
      <c r="C1171" s="167">
        <f t="shared" si="72"/>
        <v>3436.5950000000003</v>
      </c>
      <c r="D1171" s="167">
        <f t="shared" si="72"/>
        <v>2988.03</v>
      </c>
      <c r="E1171" s="167">
        <f t="shared" si="72"/>
        <v>2722.8050000000003</v>
      </c>
      <c r="F1171" s="167">
        <f t="shared" si="72"/>
        <v>2409.17</v>
      </c>
      <c r="G1171" s="167">
        <f t="shared" si="72"/>
        <v>1680.96</v>
      </c>
      <c r="H1171" s="167">
        <f t="shared" si="72"/>
        <v>1265.355</v>
      </c>
      <c r="I1171" s="167">
        <f t="shared" si="72"/>
        <v>1036.6949999999999</v>
      </c>
    </row>
    <row r="1172" spans="1:9" hidden="1" x14ac:dyDescent="0.15">
      <c r="A1172" s="25">
        <v>57</v>
      </c>
      <c r="B1172" s="28"/>
      <c r="C1172" s="167">
        <f t="shared" si="72"/>
        <v>3540.625</v>
      </c>
      <c r="D1172" s="167">
        <f t="shared" si="72"/>
        <v>3080.73</v>
      </c>
      <c r="E1172" s="167">
        <f t="shared" si="72"/>
        <v>2808.2950000000001</v>
      </c>
      <c r="F1172" s="167">
        <f t="shared" si="72"/>
        <v>2490.0250000000001</v>
      </c>
      <c r="G1172" s="167">
        <f t="shared" si="72"/>
        <v>1733.49</v>
      </c>
      <c r="H1172" s="167">
        <f t="shared" si="72"/>
        <v>1366.81</v>
      </c>
      <c r="I1172" s="167">
        <f t="shared" si="72"/>
        <v>1123.73</v>
      </c>
    </row>
    <row r="1173" spans="1:9" hidden="1" x14ac:dyDescent="0.15">
      <c r="A1173" s="25">
        <v>58</v>
      </c>
      <c r="B1173" s="28"/>
      <c r="C1173" s="167">
        <f t="shared" si="72"/>
        <v>3663.71</v>
      </c>
      <c r="D1173" s="167">
        <f t="shared" si="72"/>
        <v>3185.2750000000001</v>
      </c>
      <c r="E1173" s="167">
        <f t="shared" si="72"/>
        <v>2896.36</v>
      </c>
      <c r="F1173" s="167">
        <f t="shared" si="72"/>
        <v>2596.63</v>
      </c>
      <c r="G1173" s="167">
        <f t="shared" si="72"/>
        <v>1803.0150000000001</v>
      </c>
      <c r="H1173" s="167">
        <f t="shared" si="72"/>
        <v>1475.4750000000001</v>
      </c>
      <c r="I1173" s="167">
        <f t="shared" si="72"/>
        <v>1217.46</v>
      </c>
    </row>
    <row r="1174" spans="1:9" hidden="1" x14ac:dyDescent="0.15">
      <c r="A1174" s="25">
        <v>59</v>
      </c>
      <c r="B1174" s="28"/>
      <c r="C1174" s="167">
        <f t="shared" si="72"/>
        <v>3786.7950000000001</v>
      </c>
      <c r="D1174" s="167">
        <f t="shared" si="72"/>
        <v>3292.9100000000003</v>
      </c>
      <c r="E1174" s="167">
        <f t="shared" si="72"/>
        <v>2983.91</v>
      </c>
      <c r="F1174" s="167">
        <f t="shared" si="72"/>
        <v>2701.1750000000002</v>
      </c>
      <c r="G1174" s="167">
        <f t="shared" si="72"/>
        <v>1870.9950000000001</v>
      </c>
      <c r="H1174" s="167">
        <f t="shared" si="72"/>
        <v>1529.55</v>
      </c>
      <c r="I1174" s="167">
        <f t="shared" si="72"/>
        <v>1317.885</v>
      </c>
    </row>
    <row r="1175" spans="1:9" hidden="1" x14ac:dyDescent="0.15">
      <c r="A1175" s="25">
        <v>60</v>
      </c>
      <c r="B1175" s="28"/>
      <c r="C1175" s="167">
        <f t="shared" si="72"/>
        <v>3908.335</v>
      </c>
      <c r="D1175" s="167">
        <f t="shared" si="72"/>
        <v>3397.9700000000003</v>
      </c>
      <c r="E1175" s="167">
        <f t="shared" si="72"/>
        <v>3073.0050000000001</v>
      </c>
      <c r="F1175" s="167">
        <f t="shared" si="72"/>
        <v>2806.75</v>
      </c>
      <c r="G1175" s="167">
        <f t="shared" si="72"/>
        <v>1939.49</v>
      </c>
      <c r="H1175" s="167">
        <f t="shared" si="72"/>
        <v>1651.605</v>
      </c>
      <c r="I1175" s="167">
        <f t="shared" si="72"/>
        <v>1426.55</v>
      </c>
    </row>
    <row r="1176" spans="1:9" hidden="1" x14ac:dyDescent="0.15">
      <c r="A1176" s="25">
        <v>61</v>
      </c>
      <c r="B1176" s="28"/>
      <c r="C1176" s="167">
        <f t="shared" si="72"/>
        <v>4059.23</v>
      </c>
      <c r="D1176" s="167">
        <f t="shared" si="72"/>
        <v>3528.78</v>
      </c>
      <c r="E1176" s="167">
        <f t="shared" si="72"/>
        <v>3205.36</v>
      </c>
      <c r="F1176" s="167">
        <f t="shared" si="72"/>
        <v>2911.81</v>
      </c>
      <c r="G1176" s="167">
        <f t="shared" si="72"/>
        <v>2011.5900000000001</v>
      </c>
      <c r="H1176" s="167">
        <f t="shared" si="72"/>
        <v>1782.415</v>
      </c>
      <c r="I1176" s="167">
        <f t="shared" si="72"/>
        <v>1542.94</v>
      </c>
    </row>
    <row r="1177" spans="1:9" hidden="1" x14ac:dyDescent="0.15">
      <c r="A1177" s="25">
        <v>62</v>
      </c>
      <c r="B1177" s="28"/>
      <c r="C1177" s="167">
        <f t="shared" si="72"/>
        <v>4315.7</v>
      </c>
      <c r="D1177" s="167">
        <f t="shared" si="72"/>
        <v>3705.4250000000002</v>
      </c>
      <c r="E1177" s="167">
        <f t="shared" si="72"/>
        <v>3362.4349999999999</v>
      </c>
      <c r="F1177" s="167">
        <f t="shared" si="72"/>
        <v>3043.1350000000002</v>
      </c>
      <c r="G1177" s="167">
        <f t="shared" si="72"/>
        <v>2103.2600000000002</v>
      </c>
      <c r="H1177" s="167">
        <f t="shared" si="72"/>
        <v>1843.7</v>
      </c>
      <c r="I1177" s="167">
        <f t="shared" si="72"/>
        <v>1668.6000000000001</v>
      </c>
    </row>
    <row r="1178" spans="1:9" hidden="1" x14ac:dyDescent="0.15">
      <c r="A1178" s="25">
        <v>63</v>
      </c>
      <c r="B1178" s="28"/>
      <c r="C1178" s="167">
        <f t="shared" si="72"/>
        <v>4615.43</v>
      </c>
      <c r="D1178" s="167">
        <f t="shared" si="72"/>
        <v>3973.2249999999999</v>
      </c>
      <c r="E1178" s="167">
        <f t="shared" si="72"/>
        <v>3537.02</v>
      </c>
      <c r="F1178" s="167">
        <f t="shared" si="72"/>
        <v>3199.6950000000002</v>
      </c>
      <c r="G1178" s="167">
        <f t="shared" si="72"/>
        <v>2212.44</v>
      </c>
      <c r="H1178" s="167">
        <f t="shared" si="72"/>
        <v>1989.4450000000002</v>
      </c>
      <c r="I1178" s="167">
        <f t="shared" si="72"/>
        <v>1804.0450000000001</v>
      </c>
    </row>
    <row r="1179" spans="1:9" hidden="1" x14ac:dyDescent="0.15">
      <c r="A1179" s="25">
        <v>64</v>
      </c>
      <c r="B1179" s="28"/>
      <c r="C1179" s="167">
        <f t="shared" si="72"/>
        <v>4936.2750000000005</v>
      </c>
      <c r="D1179" s="167">
        <f t="shared" si="72"/>
        <v>4261.625</v>
      </c>
      <c r="E1179" s="167">
        <f t="shared" si="72"/>
        <v>3738.9</v>
      </c>
      <c r="F1179" s="167">
        <f t="shared" si="72"/>
        <v>3383.55</v>
      </c>
      <c r="G1179" s="167">
        <f t="shared" si="72"/>
        <v>2340.16</v>
      </c>
      <c r="H1179" s="167">
        <f t="shared" si="72"/>
        <v>2147.5500000000002</v>
      </c>
      <c r="I1179" s="167">
        <f t="shared" si="72"/>
        <v>1951.335</v>
      </c>
    </row>
    <row r="1180" spans="1:9" hidden="1" x14ac:dyDescent="0.15">
      <c r="A1180" s="25">
        <v>65</v>
      </c>
      <c r="B1180" s="28"/>
      <c r="C1180" s="167">
        <f t="shared" si="72"/>
        <v>5282.3550000000005</v>
      </c>
      <c r="D1180" s="167">
        <f t="shared" si="72"/>
        <v>4572.17</v>
      </c>
      <c r="E1180" s="167">
        <f t="shared" si="72"/>
        <v>3983.01</v>
      </c>
      <c r="F1180" s="167">
        <f t="shared" si="72"/>
        <v>3636.9300000000003</v>
      </c>
      <c r="G1180" s="167">
        <f t="shared" si="72"/>
        <v>2504.96</v>
      </c>
      <c r="H1180" s="167">
        <f t="shared" si="72"/>
        <v>2217.59</v>
      </c>
      <c r="I1180" s="167">
        <f t="shared" si="72"/>
        <v>2109.44</v>
      </c>
    </row>
    <row r="1181" spans="1:9" hidden="1" x14ac:dyDescent="0.15">
      <c r="A1181" s="25">
        <v>66</v>
      </c>
      <c r="B1181" s="28"/>
      <c r="C1181" s="167">
        <f t="shared" si="72"/>
        <v>5653.67</v>
      </c>
      <c r="D1181" s="167">
        <f t="shared" si="72"/>
        <v>4906.92</v>
      </c>
      <c r="E1181" s="167">
        <f t="shared" si="72"/>
        <v>4270.38</v>
      </c>
      <c r="F1181" s="167">
        <f t="shared" si="72"/>
        <v>3927.9050000000002</v>
      </c>
      <c r="G1181" s="167">
        <f t="shared" si="72"/>
        <v>2697.57</v>
      </c>
      <c r="H1181" s="167">
        <f t="shared" si="72"/>
        <v>2394.2350000000001</v>
      </c>
      <c r="I1181" s="167">
        <f t="shared" si="72"/>
        <v>2279.9050000000002</v>
      </c>
    </row>
    <row r="1182" spans="1:9" hidden="1" x14ac:dyDescent="0.15">
      <c r="A1182" s="25">
        <v>67</v>
      </c>
      <c r="B1182" s="28"/>
      <c r="C1182" s="167">
        <f t="shared" ref="C1182:I1197" si="73">C969*$M$3</f>
        <v>6052.7950000000001</v>
      </c>
      <c r="D1182" s="167">
        <f t="shared" si="73"/>
        <v>5266.9049999999997</v>
      </c>
      <c r="E1182" s="167">
        <f t="shared" si="73"/>
        <v>4611.8249999999998</v>
      </c>
      <c r="F1182" s="167">
        <f t="shared" si="73"/>
        <v>4244.63</v>
      </c>
      <c r="G1182" s="167">
        <f t="shared" si="73"/>
        <v>2914.9</v>
      </c>
      <c r="H1182" s="167">
        <f t="shared" si="73"/>
        <v>2584.27</v>
      </c>
      <c r="I1182" s="167">
        <f t="shared" si="73"/>
        <v>2463.7600000000002</v>
      </c>
    </row>
    <row r="1183" spans="1:9" hidden="1" x14ac:dyDescent="0.15">
      <c r="A1183" s="25">
        <v>68</v>
      </c>
      <c r="B1183" s="28"/>
      <c r="C1183" s="167">
        <f t="shared" si="73"/>
        <v>6480.76</v>
      </c>
      <c r="D1183" s="167">
        <f t="shared" si="73"/>
        <v>5654.1850000000004</v>
      </c>
      <c r="E1183" s="167">
        <f t="shared" si="73"/>
        <v>5003.2250000000004</v>
      </c>
      <c r="F1183" s="167">
        <f t="shared" si="73"/>
        <v>4602.5550000000003</v>
      </c>
      <c r="G1183" s="167">
        <f t="shared" si="73"/>
        <v>3160.04</v>
      </c>
      <c r="H1183" s="167">
        <f t="shared" si="73"/>
        <v>2915.9300000000003</v>
      </c>
      <c r="I1183" s="167">
        <f t="shared" si="73"/>
        <v>2662.55</v>
      </c>
    </row>
    <row r="1184" spans="1:9" hidden="1" x14ac:dyDescent="0.15">
      <c r="A1184" s="25">
        <v>69</v>
      </c>
      <c r="B1184" s="28"/>
      <c r="C1184" s="167">
        <f t="shared" si="73"/>
        <v>6941.17</v>
      </c>
      <c r="D1184" s="167">
        <f t="shared" si="73"/>
        <v>6070.82</v>
      </c>
      <c r="E1184" s="167">
        <f t="shared" si="73"/>
        <v>5459</v>
      </c>
      <c r="F1184" s="167">
        <f t="shared" si="73"/>
        <v>5025.8850000000002</v>
      </c>
      <c r="G1184" s="167">
        <f t="shared" si="73"/>
        <v>3451.53</v>
      </c>
      <c r="H1184" s="167">
        <f t="shared" si="73"/>
        <v>3148.71</v>
      </c>
      <c r="I1184" s="167">
        <f t="shared" si="73"/>
        <v>2876.79</v>
      </c>
    </row>
    <row r="1185" spans="1:9" hidden="1" x14ac:dyDescent="0.15">
      <c r="A1185" s="25">
        <v>70</v>
      </c>
      <c r="B1185" s="28"/>
      <c r="C1185" s="167">
        <f t="shared" si="73"/>
        <v>7551.96</v>
      </c>
      <c r="D1185" s="167">
        <f t="shared" si="73"/>
        <v>6567.7950000000001</v>
      </c>
      <c r="E1185" s="167">
        <f t="shared" si="73"/>
        <v>5936.4049999999997</v>
      </c>
      <c r="F1185" s="167">
        <f t="shared" si="73"/>
        <v>5592.9000000000005</v>
      </c>
      <c r="G1185" s="167">
        <f t="shared" si="73"/>
        <v>3817.1800000000003</v>
      </c>
      <c r="H1185" s="167">
        <f t="shared" si="73"/>
        <v>3399.5149999999999</v>
      </c>
      <c r="I1185" s="167">
        <f t="shared" si="73"/>
        <v>3108.0250000000001</v>
      </c>
    </row>
    <row r="1186" spans="1:9" hidden="1" x14ac:dyDescent="0.15">
      <c r="A1186" s="25">
        <v>71</v>
      </c>
      <c r="B1186" s="28"/>
      <c r="C1186" s="167">
        <f t="shared" si="73"/>
        <v>8317.25</v>
      </c>
      <c r="D1186" s="167">
        <f t="shared" si="73"/>
        <v>7233.1750000000002</v>
      </c>
      <c r="E1186" s="167">
        <f t="shared" si="73"/>
        <v>6594.06</v>
      </c>
      <c r="F1186" s="167">
        <f t="shared" si="73"/>
        <v>6158.8850000000002</v>
      </c>
      <c r="G1186" s="167">
        <f t="shared" si="73"/>
        <v>4204.46</v>
      </c>
      <c r="H1186" s="167">
        <f t="shared" si="73"/>
        <v>3828.51</v>
      </c>
      <c r="I1186" s="167">
        <f t="shared" si="73"/>
        <v>3355.7400000000002</v>
      </c>
    </row>
    <row r="1187" spans="1:9" hidden="1" x14ac:dyDescent="0.15">
      <c r="A1187" s="25">
        <v>72</v>
      </c>
      <c r="B1187" s="28"/>
      <c r="C1187" s="167">
        <f t="shared" si="73"/>
        <v>9200.4750000000004</v>
      </c>
      <c r="D1187" s="167">
        <f t="shared" si="73"/>
        <v>8000.5250000000005</v>
      </c>
      <c r="E1187" s="167">
        <f t="shared" si="73"/>
        <v>7296.0050000000001</v>
      </c>
      <c r="F1187" s="167">
        <f t="shared" si="73"/>
        <v>6816.0250000000005</v>
      </c>
      <c r="G1187" s="167">
        <f t="shared" si="73"/>
        <v>4653.54</v>
      </c>
      <c r="H1187" s="167">
        <f t="shared" si="73"/>
        <v>4132.3599999999997</v>
      </c>
      <c r="I1187" s="167">
        <f t="shared" si="73"/>
        <v>3622.51</v>
      </c>
    </row>
    <row r="1188" spans="1:9" hidden="1" x14ac:dyDescent="0.15">
      <c r="A1188" s="25">
        <v>73</v>
      </c>
      <c r="B1188" s="28"/>
      <c r="C1188" s="167">
        <f t="shared" si="73"/>
        <v>10219.66</v>
      </c>
      <c r="D1188" s="167">
        <f t="shared" si="73"/>
        <v>8885.81</v>
      </c>
      <c r="E1188" s="167">
        <f t="shared" si="73"/>
        <v>8100.95</v>
      </c>
      <c r="F1188" s="167">
        <f t="shared" si="73"/>
        <v>7566.8950000000004</v>
      </c>
      <c r="G1188" s="167">
        <f t="shared" si="73"/>
        <v>5164.42</v>
      </c>
      <c r="H1188" s="167">
        <f t="shared" si="73"/>
        <v>4459.3850000000002</v>
      </c>
      <c r="I1188" s="167">
        <f t="shared" si="73"/>
        <v>3907.3050000000003</v>
      </c>
    </row>
    <row r="1189" spans="1:9" hidden="1" x14ac:dyDescent="0.15">
      <c r="A1189" s="25">
        <v>74</v>
      </c>
      <c r="B1189" s="28"/>
      <c r="C1189" s="167">
        <f t="shared" si="73"/>
        <v>11393.345000000001</v>
      </c>
      <c r="D1189" s="167">
        <f t="shared" si="73"/>
        <v>9906.0249999999996</v>
      </c>
      <c r="E1189" s="167">
        <f t="shared" si="73"/>
        <v>9032.07</v>
      </c>
      <c r="F1189" s="167">
        <f t="shared" si="73"/>
        <v>8437.2450000000008</v>
      </c>
      <c r="G1189" s="167">
        <f t="shared" si="73"/>
        <v>5759.2449999999999</v>
      </c>
      <c r="H1189" s="167">
        <f t="shared" si="73"/>
        <v>5008.375</v>
      </c>
      <c r="I1189" s="167">
        <f t="shared" si="73"/>
        <v>4211.1549999999997</v>
      </c>
    </row>
    <row r="1190" spans="1:9" hidden="1" x14ac:dyDescent="0.15">
      <c r="A1190" s="25">
        <v>75</v>
      </c>
      <c r="B1190" s="28"/>
      <c r="C1190" s="167">
        <f t="shared" si="73"/>
        <v>12738.525</v>
      </c>
      <c r="D1190" s="167">
        <f t="shared" si="73"/>
        <v>11077.65</v>
      </c>
      <c r="E1190" s="167">
        <f t="shared" si="73"/>
        <v>10058.98</v>
      </c>
      <c r="F1190" s="167">
        <f t="shared" si="73"/>
        <v>9493.51</v>
      </c>
      <c r="G1190" s="167">
        <f t="shared" si="73"/>
        <v>6462.7350000000006</v>
      </c>
      <c r="H1190" s="167">
        <f t="shared" si="73"/>
        <v>5397.2</v>
      </c>
      <c r="I1190" s="167">
        <f t="shared" si="73"/>
        <v>4533.5450000000001</v>
      </c>
    </row>
    <row r="1191" spans="1:9" hidden="1" x14ac:dyDescent="0.15">
      <c r="A1191" s="25">
        <v>76</v>
      </c>
      <c r="B1191" s="28"/>
      <c r="C1191" s="167">
        <f t="shared" si="73"/>
        <v>14286.1</v>
      </c>
      <c r="D1191" s="167">
        <f t="shared" si="73"/>
        <v>12421.800000000001</v>
      </c>
      <c r="E1191" s="167">
        <f t="shared" si="73"/>
        <v>11317.125</v>
      </c>
      <c r="F1191" s="167">
        <f t="shared" si="73"/>
        <v>10644.535</v>
      </c>
      <c r="G1191" s="167">
        <f t="shared" si="73"/>
        <v>7246.05</v>
      </c>
      <c r="H1191" s="167">
        <f t="shared" si="73"/>
        <v>5811.7750000000005</v>
      </c>
      <c r="I1191" s="167">
        <f t="shared" si="73"/>
        <v>4873.4449999999997</v>
      </c>
    </row>
    <row r="1192" spans="1:9" hidden="1" x14ac:dyDescent="0.15">
      <c r="A1192" s="25">
        <v>77</v>
      </c>
      <c r="B1192" s="28"/>
      <c r="C1192" s="167">
        <f t="shared" si="73"/>
        <v>16043.28</v>
      </c>
      <c r="D1192" s="167">
        <f t="shared" si="73"/>
        <v>13951.35</v>
      </c>
      <c r="E1192" s="167">
        <f t="shared" si="73"/>
        <v>12719.985000000001</v>
      </c>
      <c r="F1192" s="167">
        <f t="shared" si="73"/>
        <v>11954.695</v>
      </c>
      <c r="G1192" s="167">
        <f t="shared" si="73"/>
        <v>8140.09</v>
      </c>
      <c r="H1192" s="167">
        <f t="shared" si="73"/>
        <v>6498.27</v>
      </c>
      <c r="I1192" s="167">
        <f t="shared" si="73"/>
        <v>5228.7950000000001</v>
      </c>
    </row>
    <row r="1193" spans="1:9" hidden="1" x14ac:dyDescent="0.15">
      <c r="A1193" s="25">
        <v>78</v>
      </c>
      <c r="B1193" s="28"/>
      <c r="C1193" s="167">
        <f t="shared" si="73"/>
        <v>18027.060000000001</v>
      </c>
      <c r="D1193" s="167">
        <f t="shared" si="73"/>
        <v>15675.57</v>
      </c>
      <c r="E1193" s="167">
        <f t="shared" si="73"/>
        <v>14292.28</v>
      </c>
      <c r="F1193" s="167">
        <f t="shared" si="73"/>
        <v>13431.2</v>
      </c>
      <c r="G1193" s="167">
        <f t="shared" si="73"/>
        <v>9145.3700000000008</v>
      </c>
      <c r="H1193" s="167">
        <f t="shared" si="73"/>
        <v>6977.7350000000006</v>
      </c>
      <c r="I1193" s="167">
        <f t="shared" si="73"/>
        <v>5597.5349999999999</v>
      </c>
    </row>
    <row r="1194" spans="1:9" hidden="1" x14ac:dyDescent="0.15">
      <c r="A1194" s="25">
        <v>79</v>
      </c>
      <c r="B1194" s="28"/>
      <c r="C1194" s="167">
        <f t="shared" si="73"/>
        <v>20254.435000000001</v>
      </c>
      <c r="D1194" s="167">
        <f t="shared" si="73"/>
        <v>17611.455000000002</v>
      </c>
      <c r="E1194" s="167">
        <f t="shared" si="73"/>
        <v>16058.73</v>
      </c>
      <c r="F1194" s="167">
        <f t="shared" si="73"/>
        <v>15093.105</v>
      </c>
      <c r="G1194" s="167">
        <f t="shared" si="73"/>
        <v>10276.31</v>
      </c>
      <c r="H1194" s="167">
        <f t="shared" si="73"/>
        <v>7476.2550000000001</v>
      </c>
      <c r="I1194" s="167">
        <f t="shared" si="73"/>
        <v>5975.5450000000001</v>
      </c>
    </row>
    <row r="1195" spans="1:9" hidden="1" x14ac:dyDescent="0.15">
      <c r="A1195" s="25">
        <v>80</v>
      </c>
      <c r="B1195" s="28" t="s">
        <v>3</v>
      </c>
      <c r="C1195" s="167">
        <f t="shared" si="73"/>
        <v>22919.56</v>
      </c>
      <c r="D1195" s="167">
        <f t="shared" si="73"/>
        <v>19931.53</v>
      </c>
      <c r="E1195" s="167">
        <f t="shared" si="73"/>
        <v>18170.744999999999</v>
      </c>
      <c r="F1195" s="167">
        <f t="shared" si="73"/>
        <v>17078.43</v>
      </c>
      <c r="G1195" s="167">
        <f t="shared" si="73"/>
        <v>11627.67</v>
      </c>
      <c r="H1195" s="167">
        <f t="shared" si="73"/>
        <v>8297.1650000000009</v>
      </c>
      <c r="I1195" s="167">
        <f t="shared" si="73"/>
        <v>6355.6149999999998</v>
      </c>
    </row>
    <row r="1196" spans="1:9" hidden="1" x14ac:dyDescent="0.15">
      <c r="A1196" s="25">
        <v>1</v>
      </c>
      <c r="B1196" s="28" t="s">
        <v>4</v>
      </c>
      <c r="C1196" s="167">
        <f t="shared" si="73"/>
        <v>872.92500000000007</v>
      </c>
      <c r="D1196" s="167">
        <f t="shared" si="73"/>
        <v>760.65499999999997</v>
      </c>
      <c r="E1196" s="167">
        <f t="shared" si="73"/>
        <v>656.625</v>
      </c>
      <c r="F1196" s="167">
        <f t="shared" si="73"/>
        <v>454.745</v>
      </c>
      <c r="G1196" s="167">
        <f t="shared" si="73"/>
        <v>251.32</v>
      </c>
      <c r="H1196" s="167">
        <f t="shared" si="73"/>
        <v>149.86500000000001</v>
      </c>
      <c r="I1196" s="167">
        <f t="shared" si="73"/>
        <v>88.064999999999998</v>
      </c>
    </row>
    <row r="1197" spans="1:9" hidden="1" x14ac:dyDescent="0.15">
      <c r="A1197" s="25">
        <v>2</v>
      </c>
      <c r="B1197" s="28" t="s">
        <v>1</v>
      </c>
      <c r="C1197" s="167">
        <f t="shared" si="73"/>
        <v>1032.06</v>
      </c>
      <c r="D1197" s="167">
        <f t="shared" si="73"/>
        <v>898.67500000000007</v>
      </c>
      <c r="E1197" s="167">
        <f t="shared" si="73"/>
        <v>776.10500000000002</v>
      </c>
      <c r="F1197" s="167">
        <f t="shared" si="73"/>
        <v>537.66</v>
      </c>
      <c r="G1197" s="167">
        <f t="shared" si="73"/>
        <v>296.64</v>
      </c>
      <c r="H1197" s="167">
        <f t="shared" si="73"/>
        <v>177.67500000000001</v>
      </c>
      <c r="I1197" s="167">
        <f t="shared" si="73"/>
        <v>104.03</v>
      </c>
    </row>
    <row r="1198" spans="1:9" ht="14" hidden="1" thickBot="1" x14ac:dyDescent="0.2">
      <c r="A1198" s="29">
        <v>3</v>
      </c>
      <c r="B1198" s="30" t="s">
        <v>5</v>
      </c>
      <c r="C1198" s="167">
        <f t="shared" ref="C1198:I1198" si="74">C985*$M$3</f>
        <v>1429.125</v>
      </c>
      <c r="D1198" s="167">
        <f t="shared" si="74"/>
        <v>1244.7550000000001</v>
      </c>
      <c r="E1198" s="167">
        <f t="shared" si="74"/>
        <v>1074.8050000000001</v>
      </c>
      <c r="F1198" s="167">
        <f t="shared" si="74"/>
        <v>744.17500000000007</v>
      </c>
      <c r="G1198" s="167">
        <f t="shared" si="74"/>
        <v>410.97</v>
      </c>
      <c r="H1198" s="167">
        <f t="shared" si="74"/>
        <v>246.17000000000002</v>
      </c>
      <c r="I1198" s="167">
        <f t="shared" si="74"/>
        <v>144.20000000000002</v>
      </c>
    </row>
  </sheetData>
  <sheetProtection algorithmName="SHA-512" hashValue="umk4iVUB8VfGIiitLTxYjd8HxqAPsSLpD2ASnRGMpNoTkxNI4R4wd0703HDTQ7bUW1Zb/tcZYuam7uYpiRpk+g==" saltValue="DTi6NaN0kjC17aD9OOW6SQ==" spinCount="100000" sheet="1" objects="1" scenarios="1"/>
  <mergeCells count="68">
    <mergeCell ref="A74:B74"/>
    <mergeCell ref="C74:G74"/>
    <mergeCell ref="A2:G2"/>
    <mergeCell ref="A3:G3"/>
    <mergeCell ref="A4:B4"/>
    <mergeCell ref="C4:G4"/>
    <mergeCell ref="A73:G73"/>
    <mergeCell ref="A357:B357"/>
    <mergeCell ref="C357:G357"/>
    <mergeCell ref="A143:G143"/>
    <mergeCell ref="A144:G144"/>
    <mergeCell ref="A145:B145"/>
    <mergeCell ref="C145:G145"/>
    <mergeCell ref="A214:G214"/>
    <mergeCell ref="A215:B215"/>
    <mergeCell ref="C215:G215"/>
    <mergeCell ref="A285:G285"/>
    <mergeCell ref="A286:G286"/>
    <mergeCell ref="A287:B287"/>
    <mergeCell ref="C287:G287"/>
    <mergeCell ref="A356:G356"/>
    <mergeCell ref="A561:G561"/>
    <mergeCell ref="A426:G426"/>
    <mergeCell ref="A427:G427"/>
    <mergeCell ref="A428:B428"/>
    <mergeCell ref="C428:G428"/>
    <mergeCell ref="A458:G458"/>
    <mergeCell ref="A459:B459"/>
    <mergeCell ref="C459:G459"/>
    <mergeCell ref="A489:G489"/>
    <mergeCell ref="A490:G490"/>
    <mergeCell ref="A491:B491"/>
    <mergeCell ref="C491:G491"/>
    <mergeCell ref="A560:G560"/>
    <mergeCell ref="A774:G774"/>
    <mergeCell ref="A562:B562"/>
    <mergeCell ref="C562:G562"/>
    <mergeCell ref="A631:G631"/>
    <mergeCell ref="A632:G632"/>
    <mergeCell ref="A633:B633"/>
    <mergeCell ref="C633:G633"/>
    <mergeCell ref="A702:G702"/>
    <mergeCell ref="A703:G703"/>
    <mergeCell ref="A704:B704"/>
    <mergeCell ref="C704:G704"/>
    <mergeCell ref="A773:G773"/>
    <mergeCell ref="A988:G988"/>
    <mergeCell ref="A775:B775"/>
    <mergeCell ref="C775:G775"/>
    <mergeCell ref="A844:G844"/>
    <mergeCell ref="A845:G845"/>
    <mergeCell ref="A846:B846"/>
    <mergeCell ref="C846:G846"/>
    <mergeCell ref="A916:G916"/>
    <mergeCell ref="A917:G917"/>
    <mergeCell ref="A918:B918"/>
    <mergeCell ref="C918:G918"/>
    <mergeCell ref="A987:G987"/>
    <mergeCell ref="A1129:G1129"/>
    <mergeCell ref="A1130:G1130"/>
    <mergeCell ref="A1131:B1131"/>
    <mergeCell ref="C1131:G1131"/>
    <mergeCell ref="A989:B989"/>
    <mergeCell ref="C989:G989"/>
    <mergeCell ref="A1058:G1058"/>
    <mergeCell ref="A1059:G1059"/>
    <mergeCell ref="A1060:B1060"/>
    <mergeCell ref="C1060:G1060"/>
  </mergeCells>
  <pageMargins left="0.74803149606299213" right="0.74803149606299213" top="0.98425196850393704" bottom="0.98425196850393704" header="0.51181102362204722" footer="0.51181102362204722"/>
  <pageSetup paperSize="9" scale="10"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6</vt:i4>
      </vt:variant>
    </vt:vector>
  </HeadingPairs>
  <TitlesOfParts>
    <vt:vector size="17" baseType="lpstr">
      <vt:lpstr>INGRESO DE DATOS</vt:lpstr>
      <vt:lpstr>Essential Care</vt:lpstr>
      <vt:lpstr>Essential 1000</vt:lpstr>
      <vt:lpstr>Essential 500</vt:lpstr>
      <vt:lpstr>Essential 100</vt:lpstr>
      <vt:lpstr>Essential 50</vt:lpstr>
      <vt:lpstr>Resumen tarifas</vt:lpstr>
      <vt:lpstr>Tablas</vt:lpstr>
      <vt:lpstr>Tablas Guayaquil</vt:lpstr>
      <vt:lpstr>Tablas Resto de Ecuador</vt:lpstr>
      <vt:lpstr>Tablas-Care</vt:lpstr>
      <vt:lpstr>'Essential 100'!Print_Area</vt:lpstr>
      <vt:lpstr>'Essential 1000'!Print_Area</vt:lpstr>
      <vt:lpstr>'Essential 50'!Print_Area</vt:lpstr>
      <vt:lpstr>'Essential 500'!Print_Area</vt:lpstr>
      <vt:lpstr>'Essential Care'!Print_Area</vt:lpstr>
      <vt:lpstr>'Resumen tarifas'!Print_Area</vt:lpstr>
    </vt:vector>
  </TitlesOfParts>
  <Company>Bupa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Freddy Galarza</dc:creator>
  <cp:lastModifiedBy>Microsoft Office User</cp:lastModifiedBy>
  <cp:lastPrinted>2017-02-22T15:38:28Z</cp:lastPrinted>
  <dcterms:created xsi:type="dcterms:W3CDTF">2005-02-05T20:47:31Z</dcterms:created>
  <dcterms:modified xsi:type="dcterms:W3CDTF">2022-01-03T22:15:58Z</dcterms:modified>
</cp:coreProperties>
</file>